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" windowWidth="14378" windowHeight="9238" tabRatio="631" firstSheet="24" activeTab="24"/>
  </bookViews>
  <sheets>
    <sheet name="Sheet1" sheetId="1" r:id="rId1"/>
    <sheet name="31" sheetId="2" r:id="rId2"/>
    <sheet name="32" sheetId="3" r:id="rId3"/>
    <sheet name="33" sheetId="4" r:id="rId4"/>
    <sheet name="34" sheetId="5" r:id="rId5"/>
    <sheet name="35" sheetId="6" r:id="rId6"/>
    <sheet name="36" sheetId="7" r:id="rId7"/>
    <sheet name="37" sheetId="8" r:id="rId8"/>
    <sheet name="38" sheetId="9" r:id="rId9"/>
    <sheet name="39" sheetId="10" r:id="rId10"/>
    <sheet name="40" sheetId="11" r:id="rId11"/>
    <sheet name="41" sheetId="12" r:id="rId12"/>
    <sheet name="42" sheetId="13" r:id="rId13"/>
    <sheet name="43" sheetId="14" r:id="rId14"/>
    <sheet name="44" sheetId="15" r:id="rId15"/>
    <sheet name="45" sheetId="16" r:id="rId16"/>
    <sheet name="46" sheetId="17" r:id="rId17"/>
    <sheet name="47" sheetId="18" r:id="rId18"/>
    <sheet name="48" sheetId="19" r:id="rId19"/>
    <sheet name="49" sheetId="20" r:id="rId20"/>
    <sheet name="50" sheetId="21" r:id="rId21"/>
    <sheet name="Sheet2" sheetId="22" r:id="rId22"/>
    <sheet name="Sheet3" sheetId="23" r:id="rId23"/>
    <sheet name="BÓNG ĐÁ NAM" sheetId="24" r:id="rId24"/>
    <sheet name="Thoi gian + san thi dau" sheetId="25" r:id="rId25"/>
  </sheets>
  <definedNames>
    <definedName name="_xlnm.Print_Titles" localSheetId="23">'BÓNG ĐÁ NAM'!$20:$20</definedName>
  </definedNames>
  <calcPr fullCalcOnLoad="1"/>
</workbook>
</file>

<file path=xl/sharedStrings.xml><?xml version="1.0" encoding="utf-8"?>
<sst xmlns="http://schemas.openxmlformats.org/spreadsheetml/2006/main" count="424" uniqueCount="151">
  <si>
    <t>TT</t>
  </si>
  <si>
    <t>DON VI</t>
  </si>
  <si>
    <t>TÊN</t>
  </si>
  <si>
    <t>Ten</t>
  </si>
  <si>
    <t>dv</t>
  </si>
  <si>
    <t>Long Duc</t>
  </si>
  <si>
    <t>Cang Long</t>
  </si>
  <si>
    <t>Duyen Hai</t>
  </si>
  <si>
    <t>Cau Ke</t>
  </si>
  <si>
    <t>Anh</t>
  </si>
  <si>
    <t>Em</t>
  </si>
  <si>
    <t>Nhu</t>
  </si>
  <si>
    <t>The</t>
  </si>
  <si>
    <t>Tra Cu</t>
  </si>
  <si>
    <t>Ly</t>
  </si>
  <si>
    <t>Cau Ngang</t>
  </si>
  <si>
    <t>Chien</t>
  </si>
  <si>
    <t>Tra Vinh</t>
  </si>
  <si>
    <t>Diem</t>
  </si>
  <si>
    <t>ten</t>
  </si>
  <si>
    <t>TRA VINH</t>
  </si>
  <si>
    <t>LIÊM</t>
  </si>
  <si>
    <t>CN</t>
  </si>
  <si>
    <t>HAO</t>
  </si>
  <si>
    <t>anh</t>
  </si>
  <si>
    <t>Cầu Ngang</t>
  </si>
  <si>
    <t>ĐƠN VỊ</t>
  </si>
  <si>
    <t>HỌ VÀ TÊN</t>
  </si>
  <si>
    <t>Đơn vị</t>
  </si>
  <si>
    <t>Họ Và Tên</t>
  </si>
  <si>
    <t>LỊCH THI ĐẤU GIẢI BÓNG ĐÁ MINI
CHÀO MỪNG NGÀY THỂ THAO VIỆT NAM 27/3</t>
  </si>
  <si>
    <t>A. MÃ SỐ VÒNG XOAY</t>
  </si>
  <si>
    <t>BẢNG 4 ĐỘI</t>
  </si>
  <si>
    <t>BẢNG 3 ĐỘI</t>
  </si>
  <si>
    <t>1 – 4</t>
  </si>
  <si>
    <t>1 – 3</t>
  </si>
  <si>
    <t>1 – 2</t>
  </si>
  <si>
    <t>3 – 1</t>
  </si>
  <si>
    <t>2 – 3</t>
  </si>
  <si>
    <t>4 – 2</t>
  </si>
  <si>
    <t>3 – 4</t>
  </si>
  <si>
    <t>B. ĐỘI THAM DỰ</t>
  </si>
  <si>
    <t>BẢNG A</t>
  </si>
  <si>
    <t>BẢNG B</t>
  </si>
  <si>
    <t>BẢNG C</t>
  </si>
  <si>
    <t>BẢNG D</t>
  </si>
  <si>
    <t>C. LỊCH CỤ THỂ</t>
  </si>
  <si>
    <t>Ngày</t>
  </si>
  <si>
    <t>Thời gian</t>
  </si>
  <si>
    <t>Trận</t>
  </si>
  <si>
    <t>Mã số</t>
  </si>
  <si>
    <t>Bảng</t>
  </si>
  <si>
    <t>Đội gặp  đội</t>
  </si>
  <si>
    <t>Màu áo</t>
  </si>
  <si>
    <t>Ghi chú</t>
  </si>
  <si>
    <t>Số bốc thăm</t>
  </si>
  <si>
    <t>Tên đơn vị</t>
  </si>
  <si>
    <t>KHAI MẠC</t>
  </si>
  <si>
    <t>1A</t>
  </si>
  <si>
    <t>A</t>
  </si>
  <si>
    <t xml:space="preserve">-  </t>
  </si>
  <si>
    <t>2A</t>
  </si>
  <si>
    <t>B</t>
  </si>
  <si>
    <t>3A</t>
  </si>
  <si>
    <t>C</t>
  </si>
  <si>
    <t>4A</t>
  </si>
  <si>
    <t>D</t>
  </si>
  <si>
    <t>1B</t>
  </si>
  <si>
    <t>2B</t>
  </si>
  <si>
    <t>3B</t>
  </si>
  <si>
    <t>4B</t>
  </si>
  <si>
    <t>14h00</t>
  </si>
  <si>
    <t>1C</t>
  </si>
  <si>
    <t>2C</t>
  </si>
  <si>
    <t>3C</t>
  </si>
  <si>
    <t>4C</t>
  </si>
  <si>
    <t>1D</t>
  </si>
  <si>
    <t>2D</t>
  </si>
  <si>
    <t>3D</t>
  </si>
  <si>
    <t>BẢNG</t>
  </si>
  <si>
    <t>TỨ KẾT</t>
  </si>
  <si>
    <t>IA</t>
  </si>
  <si>
    <t>IIB</t>
  </si>
  <si>
    <t>IB</t>
  </si>
  <si>
    <t>IIC</t>
  </si>
  <si>
    <t>IC</t>
  </si>
  <si>
    <t>IID</t>
  </si>
  <si>
    <t>ID</t>
  </si>
  <si>
    <t>IIA</t>
  </si>
  <si>
    <t>BK 1</t>
  </si>
  <si>
    <t>Thắng trận 22</t>
  </si>
  <si>
    <t>Thắng trận 24</t>
  </si>
  <si>
    <t>BK 2</t>
  </si>
  <si>
    <t>Thắng trận 23</t>
  </si>
  <si>
    <t>Thắng trận 25</t>
  </si>
  <si>
    <t>III</t>
  </si>
  <si>
    <t>Thua trận 26</t>
  </si>
  <si>
    <t>Thua trận 27</t>
  </si>
  <si>
    <t>I</t>
  </si>
  <si>
    <t>Thắng trận 26</t>
  </si>
  <si>
    <t>Thắng trận 27</t>
  </si>
  <si>
    <t xml:space="preserve">         BAN TỔ CHỨC</t>
  </si>
  <si>
    <t>LỊCH THI ĐẤU MÔN BÓNG ĐÁ NAM
HỘI THAO CCVC NGÀNH Y TẾ TỈNH TRÀ VINH  LẦN THỨ XII NĂM 2019</t>
  </si>
  <si>
    <t xml:space="preserve">Đội BVĐK tỉnh Trà Vinh </t>
  </si>
  <si>
    <t xml:space="preserve">Bệnh viện Lao và Bệnh Phổi </t>
  </si>
  <si>
    <t xml:space="preserve">Đội TTYT huyện Tiểu Cần </t>
  </si>
  <si>
    <t xml:space="preserve">Đội TTYT huyện Trà Cú </t>
  </si>
  <si>
    <t xml:space="preserve">Đội TTYT huyện Cầu Kè </t>
  </si>
  <si>
    <t xml:space="preserve">Đội BVĐK Khu vực Tiểu Cần </t>
  </si>
  <si>
    <t xml:space="preserve">Đội Bệnh viện Sản - Nhi </t>
  </si>
  <si>
    <t xml:space="preserve">Đội TTYT huyện Châu Thành </t>
  </si>
  <si>
    <t xml:space="preserve">Đội Bệnh viện Y Dược cổ truyền </t>
  </si>
  <si>
    <t xml:space="preserve">Đội Trung tâm Y tế huyện Càng Long </t>
  </si>
  <si>
    <t xml:space="preserve">Đội Phòng khám Đa khoa Thiên Ân </t>
  </si>
  <si>
    <t xml:space="preserve">Đội BVĐK Khu vực Cầu Ngang </t>
  </si>
  <si>
    <t xml:space="preserve">Đội TTYT thành phố Trà Vinh </t>
  </si>
  <si>
    <t xml:space="preserve">TTYT Duyên Hải - TTYT TX Duyên Hải </t>
  </si>
  <si>
    <t>TTKS bệnh tật-Kiểm nghiệm - VP Sở</t>
  </si>
  <si>
    <t>17/4/2019</t>
  </si>
  <si>
    <t>18/4/2019</t>
  </si>
  <si>
    <t>19/4/2019</t>
  </si>
  <si>
    <t xml:space="preserve">Sân </t>
  </si>
  <si>
    <t>15h00</t>
  </si>
  <si>
    <t>8h00</t>
  </si>
  <si>
    <t>9h00</t>
  </si>
  <si>
    <t>THỜI GIAN</t>
  </si>
  <si>
    <t>NỘI DUNG THI ĐẤU</t>
  </si>
  <si>
    <t>MÃ TRẬN</t>
  </si>
  <si>
    <t>Trận 1 =&gt; 5</t>
  </si>
  <si>
    <t>Trận 1 =&gt; chung kết</t>
  </si>
  <si>
    <t xml:space="preserve">MÔN THI ĐẤU </t>
  </si>
  <si>
    <t xml:space="preserve">SÂN </t>
  </si>
  <si>
    <t xml:space="preserve">Đôi Nam </t>
  </si>
  <si>
    <t>Đôi Nam</t>
  </si>
  <si>
    <t>TRUNG NGỌC</t>
  </si>
  <si>
    <t>Chiều 06/12/2019
14h00</t>
  </si>
  <si>
    <t xml:space="preserve">Cầu lông </t>
  </si>
  <si>
    <t>Trận 1 =&gt; 19</t>
  </si>
  <si>
    <t>Đôi lãnh đạo giao lưu</t>
  </si>
  <si>
    <t>Sáng 07/12/2019
8h00</t>
  </si>
  <si>
    <t xml:space="preserve">Đôi nam nữ </t>
  </si>
  <si>
    <t xml:space="preserve">Đôi Nam Nữ  </t>
  </si>
  <si>
    <t>Trận 6 =&gt; 15</t>
  </si>
  <si>
    <t>Trận 16 =&gt; chung kết</t>
  </si>
  <si>
    <t>TỈNH ĐỘI ( Sân 2, 3)</t>
  </si>
  <si>
    <t xml:space="preserve"> TRUNG NGỌC ( sân 1)</t>
  </si>
  <si>
    <t>TRUNG NGỌC (Sân 1)</t>
  </si>
  <si>
    <t>TỈNH ĐỘI ( SÂN 2, 3 )</t>
  </si>
  <si>
    <t>Quần Vợt</t>
  </si>
  <si>
    <t>LỊCH THI ĐẤU GIAO LƯU 
 MÔN CẦU LÔNG , QUẦN VỢT</t>
  </si>
  <si>
    <t>Tổng kết - phát thưởng (Lúc 11h30' tại Trung tâm Hội nghị tỉnh Trà Vinh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</si>
</sst>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7"/>
      <color indexed="8"/>
      <name val="Times New Roman"/>
      <family val="2"/>
    </font>
    <font>
      <sz val="7"/>
      <color indexed="8"/>
      <name val="Times New Roman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8"/>
      <name val="Times New Roman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7" fillId="31" borderId="7" applyNumberFormat="0" applyFont="0" applyAlignment="0" applyProtection="0"/>
    <xf numFmtId="0" fontId="52" fillId="26" borderId="8" applyNumberFormat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24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textRotation="88"/>
    </xf>
    <xf numFmtId="0" fontId="11" fillId="0" borderId="16" xfId="0" applyFont="1" applyBorder="1" applyAlignment="1">
      <alignment horizontal="center" vertical="center" textRotation="88"/>
    </xf>
    <xf numFmtId="0" fontId="11" fillId="0" borderId="17" xfId="0" applyFont="1" applyBorder="1" applyAlignment="1">
      <alignment horizontal="center" vertical="center" textRotation="88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0" fontId="11" fillId="0" borderId="15" xfId="0" applyNumberFormat="1" applyFont="1" applyBorder="1" applyAlignment="1">
      <alignment horizontal="center" vertical="center" wrapText="1"/>
    </xf>
    <xf numFmtId="20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9"/>
  <sheetViews>
    <sheetView zoomScalePageLayoutView="0" workbookViewId="0" topLeftCell="A1">
      <selection activeCell="M3" sqref="M3:N3"/>
    </sheetView>
  </sheetViews>
  <sheetFormatPr defaultColWidth="8.88671875" defaultRowHeight="18.75"/>
  <cols>
    <col min="1" max="1" width="6.6640625" style="0" customWidth="1"/>
    <col min="2" max="3" width="14.10546875" style="0" customWidth="1"/>
    <col min="4" max="4" width="3.88671875" style="0" customWidth="1"/>
    <col min="5" max="5" width="3.6640625" style="0" customWidth="1"/>
    <col min="6" max="6" width="17.21484375" style="0" customWidth="1"/>
    <col min="7" max="7" width="9.88671875" style="0" customWidth="1"/>
    <col min="8" max="8" width="5.21484375" style="0" customWidth="1"/>
    <col min="9" max="9" width="4.99609375" style="0" customWidth="1"/>
    <col min="10" max="10" width="5.77734375" style="0" customWidth="1"/>
    <col min="13" max="13" width="13.77734375" style="0" customWidth="1"/>
    <col min="14" max="14" width="10.5546875" style="0" customWidth="1"/>
  </cols>
  <sheetData>
    <row r="2" spans="1:14" ht="17.25">
      <c r="A2" s="6" t="s">
        <v>0</v>
      </c>
      <c r="B2" s="6" t="s">
        <v>1</v>
      </c>
      <c r="C2" s="6" t="s">
        <v>2</v>
      </c>
      <c r="F2" t="s">
        <v>3</v>
      </c>
      <c r="G2" t="s">
        <v>4</v>
      </c>
      <c r="M2" t="s">
        <v>4</v>
      </c>
      <c r="N2" t="s">
        <v>19</v>
      </c>
    </row>
    <row r="3" spans="1:15" ht="17.25">
      <c r="A3" s="7">
        <v>6</v>
      </c>
      <c r="B3" s="6" t="s">
        <v>5</v>
      </c>
      <c r="C3" s="6" t="s">
        <v>9</v>
      </c>
      <c r="E3">
        <v>1</v>
      </c>
      <c r="F3" s="2" t="str">
        <f>INDEX($A$3:$C$66,MATCH(E3,$A$3:$A$66,0),3)</f>
        <v>Em</v>
      </c>
      <c r="G3" s="2" t="str">
        <f>INDEX($A$3:$C$66,MATCH(E3,$A$3:$A$66,0),2)</f>
        <v>Cang Long</v>
      </c>
      <c r="M3" s="2" t="str">
        <f>INDEX($A$3:$C$66,MATCH(O3,$A$3:$A$66,0),2)</f>
        <v>TRA VINH</v>
      </c>
      <c r="N3" s="2" t="str">
        <f>INDEX($A$3:$C$66,MATCH(O3,$A$3:$A$66,0),3)</f>
        <v>LIÊM</v>
      </c>
      <c r="O3" s="12">
        <v>33</v>
      </c>
    </row>
    <row r="4" spans="1:8" ht="17.25">
      <c r="A4" s="7">
        <v>3</v>
      </c>
      <c r="B4" s="6" t="s">
        <v>6</v>
      </c>
      <c r="C4" s="6" t="s">
        <v>10</v>
      </c>
      <c r="G4" s="1"/>
      <c r="H4" s="5"/>
    </row>
    <row r="5" spans="1:15" ht="17.25">
      <c r="A5" s="7">
        <v>5</v>
      </c>
      <c r="B5" s="6" t="s">
        <v>7</v>
      </c>
      <c r="C5" s="6" t="s">
        <v>11</v>
      </c>
      <c r="E5">
        <f>E3+1</f>
        <v>2</v>
      </c>
      <c r="F5" s="2" t="str">
        <f>INDEX($A$3:$C$66,MATCH(E5,$A$3:$A$66,0),3)</f>
        <v>Ly</v>
      </c>
      <c r="G5" s="2" t="str">
        <f>INDEX($A$3:$C$66,MATCH(E5,$A$3:$A$66,0),2)</f>
        <v>Tra Cu</v>
      </c>
      <c r="H5" s="4"/>
      <c r="I5" s="4"/>
      <c r="M5" s="2" t="str">
        <f>INDEX($A$3:$C$66,MATCH(O5,$A$3:$A$66,0),2)</f>
        <v>CN</v>
      </c>
      <c r="N5" s="2" t="str">
        <f>INDEX($A$3:$C$66,MATCH(O5,$A$3:$A$66,0),3)</f>
        <v>HAO</v>
      </c>
      <c r="O5" s="12">
        <v>34</v>
      </c>
    </row>
    <row r="6" spans="1:15" ht="17.25">
      <c r="A6" s="7">
        <v>4</v>
      </c>
      <c r="B6" s="6" t="s">
        <v>8</v>
      </c>
      <c r="C6" s="6" t="s">
        <v>12</v>
      </c>
      <c r="G6" s="1"/>
      <c r="I6" s="5"/>
      <c r="O6" s="12"/>
    </row>
    <row r="7" spans="1:15" ht="17.25">
      <c r="A7" s="7">
        <v>2</v>
      </c>
      <c r="B7" s="6" t="s">
        <v>13</v>
      </c>
      <c r="C7" s="6" t="s">
        <v>14</v>
      </c>
      <c r="E7">
        <f>E5+1</f>
        <v>3</v>
      </c>
      <c r="F7" s="2" t="str">
        <f>INDEX($A$3:$C$66,MATCH(E7,$A$3:$A$66,0),3)</f>
        <v>Em</v>
      </c>
      <c r="G7" s="2" t="str">
        <f>INDEX($A$3:$C$66,MATCH(E7,$A$3:$A$66,0),2)</f>
        <v>Cang Long</v>
      </c>
      <c r="I7" s="9"/>
      <c r="M7" s="2" t="str">
        <f>INDEX($A$3:$C$66,MATCH(O7,$A$3:$A$66,0),2)</f>
        <v>Cau Ke</v>
      </c>
      <c r="N7" s="2" t="str">
        <f>INDEX($A$3:$C$66,MATCH(O7,$A$3:$A$66,0),3)</f>
        <v>anh</v>
      </c>
      <c r="O7" s="12">
        <v>35</v>
      </c>
    </row>
    <row r="8" spans="1:9" ht="17.25">
      <c r="A8" s="8">
        <v>1</v>
      </c>
      <c r="B8" s="6" t="s">
        <v>6</v>
      </c>
      <c r="C8" s="6" t="s">
        <v>10</v>
      </c>
      <c r="G8" s="1"/>
      <c r="H8" s="5"/>
      <c r="I8" s="10"/>
    </row>
    <row r="9" spans="1:9" ht="17.25">
      <c r="A9" s="8">
        <v>7</v>
      </c>
      <c r="B9" s="6" t="s">
        <v>13</v>
      </c>
      <c r="C9" s="6" t="s">
        <v>14</v>
      </c>
      <c r="E9">
        <f>E7+1</f>
        <v>4</v>
      </c>
      <c r="F9" s="2" t="str">
        <f>INDEX($A$3:$C$66,MATCH(E9,$A$3:$A$66,0),3)</f>
        <v>The</v>
      </c>
      <c r="G9" s="2" t="str">
        <f>INDEX($A$3:$C$66,MATCH(E9,$A$3:$A$66,0),2)</f>
        <v>Cau Ke</v>
      </c>
      <c r="H9" s="4"/>
      <c r="I9" s="3"/>
    </row>
    <row r="10" spans="1:9" ht="17.25">
      <c r="A10" s="8">
        <v>8</v>
      </c>
      <c r="B10" s="6" t="s">
        <v>13</v>
      </c>
      <c r="C10" s="6" t="s">
        <v>14</v>
      </c>
      <c r="I10" s="3"/>
    </row>
    <row r="11" spans="1:9" ht="17.25">
      <c r="A11" s="8">
        <v>9</v>
      </c>
      <c r="B11" s="6" t="s">
        <v>13</v>
      </c>
      <c r="C11" s="6" t="s">
        <v>14</v>
      </c>
      <c r="E11">
        <f>E9+1</f>
        <v>5</v>
      </c>
      <c r="F11" s="2" t="str">
        <f>INDEX($A$3:$C$66,MATCH(E11,$A$3:$A$66,0),3)</f>
        <v>Nhu</v>
      </c>
      <c r="G11" s="2" t="str">
        <f>INDEX($A$3:$C$66,MATCH(E11,$A$3:$A$66,0),2)</f>
        <v>Duyen Hai</v>
      </c>
      <c r="I11" s="3"/>
    </row>
    <row r="12" spans="1:9" ht="17.25">
      <c r="A12" s="8">
        <v>10</v>
      </c>
      <c r="B12" s="6" t="s">
        <v>8</v>
      </c>
      <c r="C12" s="6" t="s">
        <v>12</v>
      </c>
      <c r="G12" s="1"/>
      <c r="H12" s="5"/>
      <c r="I12" s="3"/>
    </row>
    <row r="13" spans="1:9" ht="17.25">
      <c r="A13" s="8">
        <v>11</v>
      </c>
      <c r="B13" s="6"/>
      <c r="C13" s="6"/>
      <c r="E13">
        <f>E11+1</f>
        <v>6</v>
      </c>
      <c r="F13" s="2" t="str">
        <f>INDEX($A$3:$C$66,MATCH(E13,$A$3:$A$66,0),3)</f>
        <v>Anh</v>
      </c>
      <c r="G13" s="2" t="str">
        <f>INDEX($A$3:$C$66,MATCH(E13,$A$3:$A$66,0),2)</f>
        <v>Long Duc</v>
      </c>
      <c r="H13" s="4"/>
      <c r="I13" s="10"/>
    </row>
    <row r="14" spans="1:9" ht="17.25">
      <c r="A14" s="8">
        <v>12</v>
      </c>
      <c r="B14" s="6" t="s">
        <v>6</v>
      </c>
      <c r="C14" s="6" t="s">
        <v>10</v>
      </c>
      <c r="G14" s="1"/>
      <c r="I14" s="11"/>
    </row>
    <row r="15" spans="1:9" ht="17.25">
      <c r="A15" s="8">
        <v>13</v>
      </c>
      <c r="B15" s="6"/>
      <c r="C15" s="6"/>
      <c r="E15">
        <f>E13+1</f>
        <v>7</v>
      </c>
      <c r="F15" s="2" t="str">
        <f>INDEX($A$3:$C$66,MATCH(E15,$A$3:$A$66,0),3)</f>
        <v>Ly</v>
      </c>
      <c r="G15" s="2" t="str">
        <f>INDEX($A$3:$C$66,MATCH(E15,$A$3:$A$66,0),2)</f>
        <v>Tra Cu</v>
      </c>
      <c r="I15" s="4"/>
    </row>
    <row r="16" spans="1:9" ht="17.25">
      <c r="A16" s="8">
        <v>14</v>
      </c>
      <c r="B16" s="6"/>
      <c r="C16" s="6"/>
      <c r="G16" s="1"/>
      <c r="H16" s="5"/>
      <c r="I16" s="4"/>
    </row>
    <row r="17" spans="1:8" ht="17.25">
      <c r="A17" s="8">
        <v>15</v>
      </c>
      <c r="B17" s="6" t="s">
        <v>8</v>
      </c>
      <c r="C17" s="6" t="s">
        <v>12</v>
      </c>
      <c r="E17">
        <f>E15+1</f>
        <v>8</v>
      </c>
      <c r="F17" s="2" t="str">
        <f>INDEX($A$3:$C$66,MATCH(E17,$A$3:$A$66,0),3)</f>
        <v>Ly</v>
      </c>
      <c r="G17" s="2" t="str">
        <f>INDEX($A$3:$C$66,MATCH(E17,$A$3:$A$66,0),2)</f>
        <v>Tra Cu</v>
      </c>
      <c r="H17" s="4"/>
    </row>
    <row r="18" spans="1:7" ht="17.25">
      <c r="A18" s="8">
        <v>16</v>
      </c>
      <c r="B18" s="6"/>
      <c r="C18" s="6"/>
      <c r="G18" s="1"/>
    </row>
    <row r="19" spans="1:7" ht="17.25">
      <c r="A19" s="8">
        <v>17</v>
      </c>
      <c r="B19" s="6"/>
      <c r="C19" s="6"/>
      <c r="E19">
        <f>E17+1</f>
        <v>9</v>
      </c>
      <c r="F19" s="2" t="str">
        <f>INDEX($A$3:$C$66,MATCH(E19,$A$3:$A$66,0),3)</f>
        <v>Ly</v>
      </c>
      <c r="G19" s="2" t="str">
        <f>INDEX($A$3:$C$66,MATCH(E19,$A$3:$A$66,0),2)</f>
        <v>Tra Cu</v>
      </c>
    </row>
    <row r="20" spans="1:8" ht="17.25">
      <c r="A20" s="8">
        <v>18</v>
      </c>
      <c r="B20" s="6" t="s">
        <v>6</v>
      </c>
      <c r="C20" s="6" t="s">
        <v>10</v>
      </c>
      <c r="G20" s="1"/>
      <c r="H20" s="5"/>
    </row>
    <row r="21" spans="1:9" ht="17.25">
      <c r="A21" s="8">
        <v>19</v>
      </c>
      <c r="B21" s="6"/>
      <c r="C21" s="6"/>
      <c r="E21">
        <f>E19+1</f>
        <v>10</v>
      </c>
      <c r="F21" s="2" t="str">
        <f>INDEX($A$3:$C$66,MATCH(E21,$A$3:$A$66,0),3)</f>
        <v>The</v>
      </c>
      <c r="G21" s="2" t="str">
        <f>INDEX($A$3:$C$66,MATCH(E21,$A$3:$A$66,0),2)</f>
        <v>Cau Ke</v>
      </c>
      <c r="H21" s="4"/>
      <c r="I21" s="4"/>
    </row>
    <row r="22" spans="1:9" ht="17.25">
      <c r="A22" s="8">
        <v>20</v>
      </c>
      <c r="B22" s="6" t="s">
        <v>8</v>
      </c>
      <c r="C22" s="6" t="s">
        <v>12</v>
      </c>
      <c r="I22" s="5"/>
    </row>
    <row r="23" spans="1:9" ht="17.25">
      <c r="A23" s="8">
        <v>21</v>
      </c>
      <c r="B23" s="6"/>
      <c r="C23" s="6"/>
      <c r="E23">
        <f>E21+1</f>
        <v>11</v>
      </c>
      <c r="F23" s="2">
        <f>INDEX($A$3:$C$66,MATCH(E23,$A$3:$A$66,0),3)</f>
        <v>0</v>
      </c>
      <c r="G23" s="2">
        <f>INDEX($A$3:$C$66,MATCH(E23,$A$3:$A$66,0),2)</f>
        <v>0</v>
      </c>
      <c r="I23" s="9"/>
    </row>
    <row r="24" spans="1:9" ht="17.25">
      <c r="A24" s="8">
        <v>22</v>
      </c>
      <c r="B24" s="6"/>
      <c r="C24" s="6"/>
      <c r="G24" s="1"/>
      <c r="H24" s="5"/>
      <c r="I24" s="10"/>
    </row>
    <row r="25" spans="1:9" ht="17.25">
      <c r="A25" s="8">
        <v>23</v>
      </c>
      <c r="B25" s="6"/>
      <c r="C25" s="6"/>
      <c r="E25">
        <f>E23+1</f>
        <v>12</v>
      </c>
      <c r="F25" s="2" t="str">
        <f>INDEX($A$3:$C$66,MATCH(E25,$A$3:$A$66,0),3)</f>
        <v>Em</v>
      </c>
      <c r="G25" s="2" t="str">
        <f>INDEX($A$3:$C$66,MATCH(E25,$A$3:$A$66,0),2)</f>
        <v>Cang Long</v>
      </c>
      <c r="H25" s="4"/>
      <c r="I25" s="3"/>
    </row>
    <row r="26" spans="1:9" ht="17.25">
      <c r="A26" s="8">
        <v>24</v>
      </c>
      <c r="B26" s="6" t="s">
        <v>6</v>
      </c>
      <c r="C26" s="6" t="s">
        <v>10</v>
      </c>
      <c r="G26" s="1"/>
      <c r="I26" s="3"/>
    </row>
    <row r="27" spans="1:9" ht="17.25">
      <c r="A27" s="8">
        <v>25</v>
      </c>
      <c r="B27" s="6" t="s">
        <v>8</v>
      </c>
      <c r="C27" s="6" t="s">
        <v>12</v>
      </c>
      <c r="E27">
        <f>E25+1</f>
        <v>13</v>
      </c>
      <c r="F27" s="2">
        <f>INDEX($A$3:$C$66,MATCH(E27,$A$3:$A$66,0),3)</f>
        <v>0</v>
      </c>
      <c r="G27" s="2">
        <f>INDEX($A$3:$C$66,MATCH(E27,$A$3:$A$66,0),2)</f>
        <v>0</v>
      </c>
      <c r="I27" s="3"/>
    </row>
    <row r="28" spans="1:9" ht="17.25">
      <c r="A28" s="8">
        <v>26</v>
      </c>
      <c r="B28" s="6"/>
      <c r="C28" s="6"/>
      <c r="G28" s="1"/>
      <c r="H28" s="5"/>
      <c r="I28" s="3"/>
    </row>
    <row r="29" spans="1:9" ht="17.25">
      <c r="A29" s="8">
        <v>27</v>
      </c>
      <c r="B29" s="6"/>
      <c r="C29" s="6"/>
      <c r="E29">
        <f>E27+1</f>
        <v>14</v>
      </c>
      <c r="F29" s="2">
        <f>INDEX($A$3:$C$66,MATCH(E29,$A$3:$A$66,0),3)</f>
        <v>0</v>
      </c>
      <c r="G29" s="2">
        <f>INDEX($A$3:$C$66,MATCH(E29,$A$3:$A$66,0),2)</f>
        <v>0</v>
      </c>
      <c r="H29" s="4"/>
      <c r="I29" s="10"/>
    </row>
    <row r="30" spans="1:9" ht="17.25">
      <c r="A30" s="8">
        <v>28</v>
      </c>
      <c r="B30" s="6"/>
      <c r="C30" s="6"/>
      <c r="G30" s="1"/>
      <c r="I30" s="11"/>
    </row>
    <row r="31" spans="1:9" ht="17.25">
      <c r="A31" s="8">
        <v>29</v>
      </c>
      <c r="B31" s="6"/>
      <c r="C31" s="6"/>
      <c r="E31">
        <f>E29+1</f>
        <v>15</v>
      </c>
      <c r="F31" s="2" t="str">
        <f>INDEX($A$3:$C$66,MATCH(E31,$A$3:$A$66,0),3)</f>
        <v>The</v>
      </c>
      <c r="G31" s="2" t="str">
        <f>INDEX($A$3:$C$66,MATCH(E31,$A$3:$A$66,0),2)</f>
        <v>Cau Ke</v>
      </c>
      <c r="I31" s="4"/>
    </row>
    <row r="32" spans="1:9" ht="17.25">
      <c r="A32" s="8">
        <v>30</v>
      </c>
      <c r="B32" s="6" t="s">
        <v>8</v>
      </c>
      <c r="C32" s="6" t="s">
        <v>12</v>
      </c>
      <c r="G32" s="1"/>
      <c r="H32" s="5"/>
      <c r="I32" s="4"/>
    </row>
    <row r="33" spans="1:8" ht="17.25">
      <c r="A33" s="8">
        <v>31</v>
      </c>
      <c r="B33" s="6" t="s">
        <v>15</v>
      </c>
      <c r="C33" s="6" t="s">
        <v>16</v>
      </c>
      <c r="E33">
        <f>E31+1</f>
        <v>16</v>
      </c>
      <c r="F33" s="2">
        <f>INDEX($A$3:$C$66,MATCH(E33,$A$3:$A$66,0),3)</f>
        <v>0</v>
      </c>
      <c r="G33" s="2">
        <f>INDEX($A$3:$C$66,MATCH(E33,$A$3:$A$66,0),2)</f>
        <v>0</v>
      </c>
      <c r="H33" s="4"/>
    </row>
    <row r="34" spans="1:3" ht="17.25">
      <c r="A34" s="8">
        <v>32</v>
      </c>
      <c r="B34" s="6" t="s">
        <v>6</v>
      </c>
      <c r="C34" s="6" t="s">
        <v>10</v>
      </c>
    </row>
    <row r="35" spans="1:7" ht="17.25">
      <c r="A35" s="8">
        <v>33</v>
      </c>
      <c r="B35" s="6" t="s">
        <v>20</v>
      </c>
      <c r="C35" s="6" t="s">
        <v>21</v>
      </c>
      <c r="E35">
        <f>E33+1</f>
        <v>17</v>
      </c>
      <c r="F35" s="2">
        <f>INDEX($A$3:$C$66,MATCH(E35,$A$3:$A$66,0),3)</f>
        <v>0</v>
      </c>
      <c r="G35" s="2">
        <f>INDEX($A$3:$C$66,MATCH(E35,$A$3:$A$66,0),2)</f>
        <v>0</v>
      </c>
    </row>
    <row r="36" spans="1:8" ht="17.25">
      <c r="A36" s="8">
        <v>34</v>
      </c>
      <c r="B36" s="6" t="s">
        <v>22</v>
      </c>
      <c r="C36" s="6" t="s">
        <v>23</v>
      </c>
      <c r="G36" s="1"/>
      <c r="H36" s="5"/>
    </row>
    <row r="37" spans="1:9" ht="17.25">
      <c r="A37" s="8">
        <v>35</v>
      </c>
      <c r="B37" s="6" t="s">
        <v>8</v>
      </c>
      <c r="C37" s="6" t="s">
        <v>24</v>
      </c>
      <c r="E37">
        <f>E35+1</f>
        <v>18</v>
      </c>
      <c r="F37" s="2" t="str">
        <f>INDEX($A$3:$C$66,MATCH(E37,$A$3:$A$66,0),3)</f>
        <v>Em</v>
      </c>
      <c r="G37" s="2" t="str">
        <f>INDEX($A$3:$C$66,MATCH(E37,$A$3:$A$66,0),2)</f>
        <v>Cang Long</v>
      </c>
      <c r="H37" s="4"/>
      <c r="I37" s="4"/>
    </row>
    <row r="38" spans="1:9" ht="17.25">
      <c r="A38" s="8">
        <v>36</v>
      </c>
      <c r="B38" s="6" t="s">
        <v>6</v>
      </c>
      <c r="C38" s="6" t="s">
        <v>10</v>
      </c>
      <c r="G38" s="1"/>
      <c r="I38" s="5"/>
    </row>
    <row r="39" spans="1:9" ht="17.25">
      <c r="A39" s="8">
        <v>37</v>
      </c>
      <c r="B39" s="6"/>
      <c r="C39" s="6"/>
      <c r="E39">
        <f>E37+1</f>
        <v>19</v>
      </c>
      <c r="F39" s="2">
        <f>INDEX($A$3:$C$66,MATCH(E39,$A$3:$A$66,0),3)</f>
        <v>0</v>
      </c>
      <c r="G39" s="2">
        <f>INDEX($A$3:$C$66,MATCH(E39,$A$3:$A$66,0),2)</f>
        <v>0</v>
      </c>
      <c r="I39" s="9"/>
    </row>
    <row r="40" spans="1:9" ht="17.25">
      <c r="A40" s="8">
        <v>38</v>
      </c>
      <c r="B40" s="6"/>
      <c r="C40" s="6"/>
      <c r="G40" s="1"/>
      <c r="H40" s="5"/>
      <c r="I40" s="10"/>
    </row>
    <row r="41" spans="1:9" ht="17.25">
      <c r="A41" s="8">
        <v>39</v>
      </c>
      <c r="B41" s="6"/>
      <c r="C41" s="6"/>
      <c r="E41">
        <f>E39+1</f>
        <v>20</v>
      </c>
      <c r="F41" s="2" t="str">
        <f>INDEX($A$3:$C$66,MATCH(E41,$A$3:$A$66,0),3)</f>
        <v>The</v>
      </c>
      <c r="G41" s="2" t="str">
        <f>INDEX($A$3:$C$66,MATCH(E41,$A$3:$A$66,0),2)</f>
        <v>Cau Ke</v>
      </c>
      <c r="H41" s="4"/>
      <c r="I41" s="3"/>
    </row>
    <row r="42" spans="1:9" ht="17.25">
      <c r="A42" s="8">
        <v>40</v>
      </c>
      <c r="B42" s="6" t="s">
        <v>8</v>
      </c>
      <c r="C42" s="6" t="s">
        <v>12</v>
      </c>
      <c r="G42" s="1"/>
      <c r="I42" s="3"/>
    </row>
    <row r="43" spans="1:9" ht="17.25">
      <c r="A43" s="8">
        <v>41</v>
      </c>
      <c r="B43" s="6"/>
      <c r="C43" s="6"/>
      <c r="E43">
        <f>E41+1</f>
        <v>21</v>
      </c>
      <c r="F43" s="2">
        <f>INDEX($A$3:$C$66,MATCH(E43,$A$3:$A$66,0),3)</f>
        <v>0</v>
      </c>
      <c r="G43" s="2">
        <f>INDEX($A$3:$C$66,MATCH(E43,$A$3:$A$66,0),2)</f>
        <v>0</v>
      </c>
      <c r="I43" s="3"/>
    </row>
    <row r="44" spans="1:9" ht="17.25">
      <c r="A44" s="8">
        <v>42</v>
      </c>
      <c r="B44" s="6"/>
      <c r="C44" s="6"/>
      <c r="G44" s="1"/>
      <c r="H44" s="5"/>
      <c r="I44" s="3"/>
    </row>
    <row r="45" spans="1:9" ht="17.25">
      <c r="A45" s="8">
        <v>43</v>
      </c>
      <c r="B45" s="6"/>
      <c r="C45" s="6"/>
      <c r="E45">
        <f>E43+1</f>
        <v>22</v>
      </c>
      <c r="F45" s="2">
        <f>INDEX($A$3:$C$66,MATCH(E45,$A$3:$A$66,0),3)</f>
        <v>0</v>
      </c>
      <c r="G45" s="2">
        <f>INDEX($A$3:$C$66,MATCH(E45,$A$3:$A$66,0),2)</f>
        <v>0</v>
      </c>
      <c r="H45" s="4"/>
      <c r="I45" s="10"/>
    </row>
    <row r="46" spans="1:9" ht="17.25">
      <c r="A46" s="8">
        <v>44</v>
      </c>
      <c r="B46" s="6"/>
      <c r="C46" s="6"/>
      <c r="I46" s="11"/>
    </row>
    <row r="47" spans="1:9" ht="17.25">
      <c r="A47" s="8">
        <v>45</v>
      </c>
      <c r="B47" s="6" t="s">
        <v>8</v>
      </c>
      <c r="C47" s="6" t="s">
        <v>12</v>
      </c>
      <c r="E47">
        <f>E45+1</f>
        <v>23</v>
      </c>
      <c r="F47" s="2">
        <f>INDEX($A$3:$C$66,MATCH(E47,$A$3:$A$66,0),3)</f>
        <v>0</v>
      </c>
      <c r="G47" s="2">
        <f>INDEX($A$3:$C$66,MATCH(E47,$A$3:$A$66,0),2)</f>
        <v>0</v>
      </c>
      <c r="I47" s="4"/>
    </row>
    <row r="48" spans="1:9" ht="17.25">
      <c r="A48" s="8">
        <v>46</v>
      </c>
      <c r="B48" s="6"/>
      <c r="C48" s="6"/>
      <c r="G48" s="1"/>
      <c r="H48" s="5"/>
      <c r="I48" s="4"/>
    </row>
    <row r="49" spans="1:8" ht="17.25">
      <c r="A49" s="8">
        <v>47</v>
      </c>
      <c r="B49" s="6"/>
      <c r="C49" s="6"/>
      <c r="E49">
        <f>E47+1</f>
        <v>24</v>
      </c>
      <c r="F49" s="2" t="str">
        <f>INDEX($A$3:$C$66,MATCH(E49,$A$3:$A$66,0),3)</f>
        <v>Em</v>
      </c>
      <c r="G49" s="2" t="str">
        <f>INDEX($A$3:$C$66,MATCH(E49,$A$3:$A$66,0),2)</f>
        <v>Cang Long</v>
      </c>
      <c r="H49" s="4"/>
    </row>
    <row r="50" spans="1:7" ht="17.25">
      <c r="A50" s="8">
        <v>48</v>
      </c>
      <c r="B50" s="6"/>
      <c r="C50" s="6"/>
      <c r="G50" s="1"/>
    </row>
    <row r="51" spans="1:7" ht="17.25">
      <c r="A51" s="8">
        <v>49</v>
      </c>
      <c r="B51" s="6"/>
      <c r="C51" s="6"/>
      <c r="E51">
        <f>E49+1</f>
        <v>25</v>
      </c>
      <c r="F51" s="2" t="str">
        <f>INDEX($A$3:$C$66,MATCH(E51,$A$3:$A$66,0),3)</f>
        <v>The</v>
      </c>
      <c r="G51" s="2" t="str">
        <f>INDEX($A$3:$C$66,MATCH(E51,$A$3:$A$66,0),2)</f>
        <v>Cau Ke</v>
      </c>
    </row>
    <row r="52" spans="1:8" ht="17.25">
      <c r="A52" s="8">
        <v>50</v>
      </c>
      <c r="B52" s="6" t="s">
        <v>8</v>
      </c>
      <c r="C52" s="6" t="s">
        <v>12</v>
      </c>
      <c r="G52" s="1"/>
      <c r="H52" s="5"/>
    </row>
    <row r="53" spans="1:9" ht="17.25">
      <c r="A53" s="8">
        <v>51</v>
      </c>
      <c r="B53" s="6"/>
      <c r="C53" s="6"/>
      <c r="E53">
        <f>E51+1</f>
        <v>26</v>
      </c>
      <c r="F53" s="2">
        <f>INDEX($A$3:$C$66,MATCH(E53,$A$3:$A$66,0),3)</f>
        <v>0</v>
      </c>
      <c r="G53" s="2">
        <f>INDEX($A$3:$C$66,MATCH(E53,$A$3:$A$66,0),2)</f>
        <v>0</v>
      </c>
      <c r="H53" s="4"/>
      <c r="I53" s="4"/>
    </row>
    <row r="54" spans="1:9" ht="17.25">
      <c r="A54" s="8">
        <v>52</v>
      </c>
      <c r="B54" s="6"/>
      <c r="C54" s="6"/>
      <c r="G54" s="1"/>
      <c r="I54" s="5"/>
    </row>
    <row r="55" spans="1:9" ht="17.25">
      <c r="A55" s="8">
        <v>53</v>
      </c>
      <c r="B55" s="6"/>
      <c r="C55" s="6"/>
      <c r="E55">
        <f>E53+1</f>
        <v>27</v>
      </c>
      <c r="F55" s="2">
        <f>INDEX($A$3:$C$66,MATCH(E55,$A$3:$A$66,0),3)</f>
        <v>0</v>
      </c>
      <c r="G55" s="2">
        <f>INDEX($A$3:$C$66,MATCH(E55,$A$3:$A$66,0),2)</f>
        <v>0</v>
      </c>
      <c r="I55" s="9"/>
    </row>
    <row r="56" spans="1:9" ht="17.25">
      <c r="A56" s="8">
        <v>54</v>
      </c>
      <c r="B56" s="6"/>
      <c r="C56" s="6"/>
      <c r="G56" s="1"/>
      <c r="H56" s="5"/>
      <c r="I56" s="10"/>
    </row>
    <row r="57" spans="1:9" ht="17.25">
      <c r="A57" s="8">
        <v>55</v>
      </c>
      <c r="B57" s="6" t="s">
        <v>8</v>
      </c>
      <c r="C57" s="6" t="s">
        <v>12</v>
      </c>
      <c r="E57">
        <f>E55+1</f>
        <v>28</v>
      </c>
      <c r="F57" s="2">
        <f>INDEX($A$3:$C$66,MATCH(E57,$A$3:$A$66,0),3)</f>
        <v>0</v>
      </c>
      <c r="G57" s="2">
        <f>INDEX($A$3:$C$66,MATCH(E57,$A$3:$A$66,0),2)</f>
        <v>0</v>
      </c>
      <c r="H57" s="4"/>
      <c r="I57" s="3"/>
    </row>
    <row r="58" spans="1:9" ht="17.25">
      <c r="A58" s="8">
        <v>56</v>
      </c>
      <c r="B58" s="6"/>
      <c r="C58" s="6"/>
      <c r="I58" s="3"/>
    </row>
    <row r="59" spans="1:9" ht="17.25">
      <c r="A59" s="8">
        <v>57</v>
      </c>
      <c r="B59" s="6"/>
      <c r="C59" s="6"/>
      <c r="E59">
        <f>E57+1</f>
        <v>29</v>
      </c>
      <c r="F59" s="2">
        <f>INDEX($A$3:$C$66,MATCH(E59,$A$3:$A$66,0),3)</f>
        <v>0</v>
      </c>
      <c r="G59" s="2">
        <f>INDEX($A$3:$C$66,MATCH(E59,$A$3:$A$66,0),2)</f>
        <v>0</v>
      </c>
      <c r="I59" s="3"/>
    </row>
    <row r="60" spans="1:9" ht="17.25">
      <c r="A60" s="8">
        <v>58</v>
      </c>
      <c r="B60" s="6"/>
      <c r="C60" s="6"/>
      <c r="G60" s="1"/>
      <c r="H60" s="5"/>
      <c r="I60" s="3"/>
    </row>
    <row r="61" spans="1:9" ht="17.25">
      <c r="A61" s="8">
        <v>59</v>
      </c>
      <c r="B61" s="6"/>
      <c r="C61" s="6"/>
      <c r="E61">
        <f>E59+1</f>
        <v>30</v>
      </c>
      <c r="F61" s="2" t="str">
        <f>INDEX($A$3:$C$66,MATCH(E61,$A$3:$A$66,0),3)</f>
        <v>The</v>
      </c>
      <c r="G61" s="2" t="str">
        <f>INDEX($A$3:$C$66,MATCH(E61,$A$3:$A$66,0),2)</f>
        <v>Cau Ke</v>
      </c>
      <c r="H61" s="4"/>
      <c r="I61" s="10"/>
    </row>
    <row r="62" spans="1:9" ht="17.25">
      <c r="A62" s="8">
        <v>60</v>
      </c>
      <c r="B62" s="6" t="s">
        <v>8</v>
      </c>
      <c r="C62" s="6" t="s">
        <v>12</v>
      </c>
      <c r="G62" s="1"/>
      <c r="I62" s="11"/>
    </row>
    <row r="63" spans="1:9" ht="17.25">
      <c r="A63" s="8">
        <v>61</v>
      </c>
      <c r="B63" s="6"/>
      <c r="C63" s="6"/>
      <c r="E63">
        <f>E61+1</f>
        <v>31</v>
      </c>
      <c r="F63" s="2" t="str">
        <f>INDEX($A$3:$C$66,MATCH(E63,$A$3:$A$66,0),3)</f>
        <v>Chien</v>
      </c>
      <c r="G63" s="2" t="str">
        <f>INDEX($A$3:$C$66,MATCH(E63,$A$3:$A$66,0),2)</f>
        <v>Cau Ngang</v>
      </c>
      <c r="I63" s="4"/>
    </row>
    <row r="64" spans="1:9" ht="17.25">
      <c r="A64" s="8">
        <v>62</v>
      </c>
      <c r="B64" s="6"/>
      <c r="C64" s="6"/>
      <c r="G64" s="1"/>
      <c r="H64" s="5"/>
      <c r="I64" s="4"/>
    </row>
    <row r="65" spans="1:8" ht="17.25">
      <c r="A65" s="8">
        <v>63</v>
      </c>
      <c r="B65" s="6"/>
      <c r="C65" s="6"/>
      <c r="E65">
        <f>E63+1</f>
        <v>32</v>
      </c>
      <c r="F65" s="2" t="str">
        <f>INDEX($A$3:$C$66,MATCH(E65,$A$3:$A$66,0),3)</f>
        <v>Em</v>
      </c>
      <c r="G65" s="2" t="str">
        <f>INDEX($A$3:$C$66,MATCH(E65,$A$3:$A$66,0),2)</f>
        <v>Cang Long</v>
      </c>
      <c r="H65" s="4"/>
    </row>
    <row r="66" spans="1:7" ht="17.25">
      <c r="A66" s="8">
        <v>64</v>
      </c>
      <c r="B66" s="6" t="s">
        <v>17</v>
      </c>
      <c r="C66" s="6" t="s">
        <v>18</v>
      </c>
      <c r="G66" s="1"/>
    </row>
    <row r="67" spans="5:7" ht="17.25">
      <c r="E67">
        <f>E65+1</f>
        <v>33</v>
      </c>
      <c r="F67" s="2" t="str">
        <f>INDEX($A$3:$C$66,MATCH(E67,$A$3:$A$66,0),3)</f>
        <v>LIÊM</v>
      </c>
      <c r="G67" s="2" t="str">
        <f>INDEX($A$3:$C$66,MATCH(E67,$A$3:$A$66,0),2)</f>
        <v>TRA VINH</v>
      </c>
    </row>
    <row r="68" spans="7:8" ht="17.25">
      <c r="G68" s="1"/>
      <c r="H68" s="5"/>
    </row>
    <row r="69" spans="5:9" ht="17.25">
      <c r="E69">
        <f>E67+1</f>
        <v>34</v>
      </c>
      <c r="F69" s="2" t="str">
        <f>INDEX($A$3:$C$66,MATCH(E69,$A$3:$A$66,0),3)</f>
        <v>HAO</v>
      </c>
      <c r="G69" s="2" t="str">
        <f>INDEX($A$3:$C$66,MATCH(E69,$A$3:$A$66,0),2)</f>
        <v>CN</v>
      </c>
      <c r="H69" s="4"/>
      <c r="I69" s="4"/>
    </row>
    <row r="70" ht="17.25">
      <c r="I70" s="5"/>
    </row>
    <row r="71" spans="5:9" ht="17.25">
      <c r="E71">
        <f>E69+1</f>
        <v>35</v>
      </c>
      <c r="F71" s="2" t="str">
        <f>INDEX($A$3:$C$66,MATCH(E71,$A$3:$A$66,0),3)</f>
        <v>anh</v>
      </c>
      <c r="G71" s="2" t="str">
        <f>INDEX($A$3:$C$66,MATCH(E71,$A$3:$A$66,0),2)</f>
        <v>Cau Ke</v>
      </c>
      <c r="I71" s="9"/>
    </row>
    <row r="72" spans="7:9" ht="17.25">
      <c r="G72" s="1"/>
      <c r="H72" s="5"/>
      <c r="I72" s="10"/>
    </row>
    <row r="73" spans="5:9" ht="17.25">
      <c r="E73">
        <f>E71+1</f>
        <v>36</v>
      </c>
      <c r="F73" s="2" t="str">
        <f>INDEX($A$3:$C$66,MATCH(E73,$A$3:$A$66,0),3)</f>
        <v>Em</v>
      </c>
      <c r="G73" s="2" t="str">
        <f>INDEX($A$3:$C$66,MATCH(E73,$A$3:$A$66,0),2)</f>
        <v>Cang Long</v>
      </c>
      <c r="H73" s="4"/>
      <c r="I73" s="3"/>
    </row>
    <row r="74" spans="7:9" ht="17.25">
      <c r="G74" s="1"/>
      <c r="I74" s="3"/>
    </row>
    <row r="75" spans="5:9" ht="17.25">
      <c r="E75">
        <f>E73+1</f>
        <v>37</v>
      </c>
      <c r="F75" s="2">
        <f>INDEX($A$3:$C$66,MATCH(E75,$A$3:$A$66,0),3)</f>
        <v>0</v>
      </c>
      <c r="G75" s="2">
        <f>INDEX($A$3:$C$66,MATCH(E75,$A$3:$A$66,0),2)</f>
        <v>0</v>
      </c>
      <c r="I75" s="3"/>
    </row>
    <row r="76" spans="7:9" ht="17.25">
      <c r="G76" s="1"/>
      <c r="H76" s="5"/>
      <c r="I76" s="3"/>
    </row>
    <row r="77" spans="5:9" ht="17.25">
      <c r="E77">
        <f>E75+1</f>
        <v>38</v>
      </c>
      <c r="F77" s="2">
        <f>INDEX($A$3:$C$66,MATCH(E77,$A$3:$A$66,0),3)</f>
        <v>0</v>
      </c>
      <c r="G77" s="2">
        <f>INDEX($A$3:$C$66,MATCH(E77,$A$3:$A$66,0),2)</f>
        <v>0</v>
      </c>
      <c r="H77" s="4"/>
      <c r="I77" s="10"/>
    </row>
    <row r="78" spans="7:9" ht="17.25">
      <c r="G78" s="1"/>
      <c r="I78" s="11"/>
    </row>
    <row r="79" spans="5:9" ht="17.25">
      <c r="E79">
        <f>E77+1</f>
        <v>39</v>
      </c>
      <c r="F79" s="2">
        <f>INDEX($A$3:$C$66,MATCH(E79,$A$3:$A$66,0),3)</f>
        <v>0</v>
      </c>
      <c r="G79" s="2">
        <f>INDEX($A$3:$C$66,MATCH(E79,$A$3:$A$66,0),2)</f>
        <v>0</v>
      </c>
      <c r="I79" s="4"/>
    </row>
    <row r="80" spans="7:9" ht="17.25">
      <c r="G80" s="1"/>
      <c r="H80" s="5"/>
      <c r="I80" s="4"/>
    </row>
    <row r="81" spans="5:8" ht="17.25">
      <c r="E81">
        <f>E79+1</f>
        <v>40</v>
      </c>
      <c r="F81" s="2" t="str">
        <f>INDEX($A$3:$C$66,MATCH(E81,$A$3:$A$66,0),3)</f>
        <v>The</v>
      </c>
      <c r="G81" s="2" t="str">
        <f>INDEX($A$3:$C$66,MATCH(E81,$A$3:$A$66,0),2)</f>
        <v>Cau Ke</v>
      </c>
      <c r="H81" s="4"/>
    </row>
    <row r="83" spans="5:7" ht="17.25">
      <c r="E83">
        <f>E81+1</f>
        <v>41</v>
      </c>
      <c r="F83" s="2">
        <f>INDEX($A$3:$C$66,MATCH(E83,$A$3:$A$66,0),3)</f>
        <v>0</v>
      </c>
      <c r="G83" s="2">
        <f>INDEX($A$3:$C$66,MATCH(E83,$A$3:$A$66,0),2)</f>
        <v>0</v>
      </c>
    </row>
    <row r="84" spans="7:8" ht="17.25">
      <c r="G84" s="1"/>
      <c r="H84" s="5"/>
    </row>
    <row r="85" spans="5:9" ht="17.25">
      <c r="E85">
        <f>E83+1</f>
        <v>42</v>
      </c>
      <c r="F85" s="2">
        <f>INDEX($A$3:$C$66,MATCH(E85,$A$3:$A$66,0),3)</f>
        <v>0</v>
      </c>
      <c r="G85" s="2">
        <f>INDEX($A$3:$C$66,MATCH(E85,$A$3:$A$66,0),2)</f>
        <v>0</v>
      </c>
      <c r="H85" s="4"/>
      <c r="I85" s="4"/>
    </row>
    <row r="86" spans="7:9" ht="17.25">
      <c r="G86" s="1"/>
      <c r="I86" s="5"/>
    </row>
    <row r="87" spans="5:9" ht="17.25">
      <c r="E87">
        <f>E85+1</f>
        <v>43</v>
      </c>
      <c r="F87" s="2">
        <f>INDEX($A$3:$C$66,MATCH(E87,$A$3:$A$66,0),3)</f>
        <v>0</v>
      </c>
      <c r="G87" s="2">
        <f>INDEX($A$3:$C$66,MATCH(E87,$A$3:$A$66,0),2)</f>
        <v>0</v>
      </c>
      <c r="I87" s="4"/>
    </row>
    <row r="88" spans="7:9" ht="17.25">
      <c r="G88" s="1"/>
      <c r="H88" s="5"/>
      <c r="I88" s="4"/>
    </row>
    <row r="89" spans="5:8" ht="17.25">
      <c r="E89">
        <f>E87+1</f>
        <v>44</v>
      </c>
      <c r="F89" s="2">
        <f>INDEX($A$3:$C$66,MATCH(E89,$A$3:$A$66,0),3)</f>
        <v>0</v>
      </c>
      <c r="G89" s="2">
        <f>INDEX($A$3:$C$66,MATCH(E89,$A$3:$A$66,0),2)</f>
        <v>0</v>
      </c>
      <c r="H89" s="4"/>
    </row>
    <row r="90" ht="17.25">
      <c r="G90" s="1"/>
    </row>
    <row r="91" spans="5:7" ht="17.25">
      <c r="E91">
        <f>E89+1</f>
        <v>45</v>
      </c>
      <c r="F91" s="2" t="str">
        <f>INDEX($A$3:$C$66,MATCH(E91,$A$3:$A$66,0),3)</f>
        <v>The</v>
      </c>
      <c r="G91" s="2" t="str">
        <f>INDEX($A$3:$C$66,MATCH(E91,$A$3:$A$66,0),2)</f>
        <v>Cau Ke</v>
      </c>
    </row>
    <row r="92" spans="7:8" ht="17.25">
      <c r="G92" s="1"/>
      <c r="H92" s="5"/>
    </row>
    <row r="93" spans="5:9" ht="17.25">
      <c r="E93">
        <f>E91+1</f>
        <v>46</v>
      </c>
      <c r="F93" s="2">
        <f>INDEX($A$3:$C$66,MATCH(E93,$A$3:$A$66,0),3)</f>
        <v>0</v>
      </c>
      <c r="G93" s="2">
        <f>INDEX($A$3:$C$66,MATCH(E93,$A$3:$A$66,0),2)</f>
        <v>0</v>
      </c>
      <c r="H93" s="4"/>
      <c r="I93" s="4"/>
    </row>
    <row r="94" ht="17.25">
      <c r="I94" s="5"/>
    </row>
    <row r="95" spans="5:9" ht="17.25">
      <c r="E95">
        <f>E93+1</f>
        <v>47</v>
      </c>
      <c r="F95" s="2">
        <f>INDEX($A$3:$C$66,MATCH(E95,$A$3:$A$66,0),3)</f>
        <v>0</v>
      </c>
      <c r="G95" s="2">
        <f>INDEX($A$3:$C$66,MATCH(E95,$A$3:$A$66,0),2)</f>
        <v>0</v>
      </c>
      <c r="I95" s="4"/>
    </row>
    <row r="96" spans="7:9" ht="17.25">
      <c r="G96" s="1"/>
      <c r="H96" s="5"/>
      <c r="I96" s="4"/>
    </row>
    <row r="97" spans="5:8" ht="17.25">
      <c r="E97">
        <f>E95+1</f>
        <v>48</v>
      </c>
      <c r="F97" s="2">
        <f>INDEX($A$3:$C$66,MATCH(E97,$A$3:$A$66,0),3)</f>
        <v>0</v>
      </c>
      <c r="G97" s="2">
        <f>INDEX($A$3:$C$66,MATCH(E97,$A$3:$A$66,0),2)</f>
        <v>0</v>
      </c>
      <c r="H97" s="4"/>
    </row>
    <row r="98" ht="17.25">
      <c r="G98" s="1"/>
    </row>
    <row r="99" spans="5:7" ht="17.25">
      <c r="E99">
        <f>E97+1</f>
        <v>49</v>
      </c>
      <c r="F99" s="2">
        <f>INDEX($A$3:$C$66,MATCH(E99,$A$3:$A$66,0),3)</f>
        <v>0</v>
      </c>
      <c r="G99" s="2">
        <f>INDEX($A$3:$C$66,MATCH(E99,$A$3:$A$66,0),2)</f>
        <v>0</v>
      </c>
    </row>
    <row r="100" spans="7:8" ht="17.25">
      <c r="G100" s="1"/>
      <c r="H100" s="5"/>
    </row>
    <row r="101" spans="5:9" ht="17.25">
      <c r="E101">
        <f>E99+1</f>
        <v>50</v>
      </c>
      <c r="F101" s="2" t="str">
        <f>INDEX($A$3:$C$66,MATCH(E101,$A$3:$A$66,0),3)</f>
        <v>The</v>
      </c>
      <c r="G101" s="2" t="str">
        <f>INDEX($A$3:$C$66,MATCH(E101,$A$3:$A$66,0),2)</f>
        <v>Cau Ke</v>
      </c>
      <c r="H101" s="4"/>
      <c r="I101" s="4"/>
    </row>
    <row r="102" spans="7:9" ht="17.25">
      <c r="G102" s="1"/>
      <c r="I102" s="5"/>
    </row>
    <row r="103" spans="5:9" ht="17.25">
      <c r="E103">
        <f>E101+1</f>
        <v>51</v>
      </c>
      <c r="F103" s="2">
        <f>INDEX($A$3:$C$66,MATCH(E103,$A$3:$A$66,0),3)</f>
        <v>0</v>
      </c>
      <c r="G103" s="2">
        <f>INDEX($A$3:$C$66,MATCH(E103,$A$3:$A$66,0),2)</f>
        <v>0</v>
      </c>
      <c r="I103" s="4"/>
    </row>
    <row r="104" spans="7:9" ht="17.25">
      <c r="G104" s="1"/>
      <c r="H104" s="5"/>
      <c r="I104" s="4"/>
    </row>
    <row r="105" spans="5:8" ht="17.25">
      <c r="E105">
        <f>E103+1</f>
        <v>52</v>
      </c>
      <c r="F105" s="2">
        <f>INDEX($A$3:$C$66,MATCH(E105,$A$3:$A$66,0),3)</f>
        <v>0</v>
      </c>
      <c r="G105" s="2">
        <f>INDEX($A$3:$C$66,MATCH(E105,$A$3:$A$66,0),2)</f>
        <v>0</v>
      </c>
      <c r="H105" s="4"/>
    </row>
    <row r="107" spans="5:7" ht="17.25">
      <c r="E107">
        <f>E105+1</f>
        <v>53</v>
      </c>
      <c r="F107" s="2">
        <f>INDEX($A$3:$C$66,MATCH(E107,$A$3:$A$66,0),3)</f>
        <v>0</v>
      </c>
      <c r="G107" s="2">
        <f>INDEX($A$3:$C$66,MATCH(E107,$A$3:$A$66,0),2)</f>
        <v>0</v>
      </c>
    </row>
    <row r="108" spans="7:8" ht="17.25">
      <c r="G108" s="1"/>
      <c r="H108" s="5"/>
    </row>
    <row r="109" spans="5:9" ht="17.25">
      <c r="E109">
        <f>E107+1</f>
        <v>54</v>
      </c>
      <c r="F109" s="2">
        <f>INDEX($A$3:$C$66,MATCH(E109,$A$3:$A$66,0),3)</f>
        <v>0</v>
      </c>
      <c r="G109" s="2">
        <f>INDEX($A$3:$C$66,MATCH(E109,$A$3:$A$66,0),2)</f>
        <v>0</v>
      </c>
      <c r="H109" s="4"/>
      <c r="I109" s="4"/>
    </row>
    <row r="110" spans="7:9" ht="17.25">
      <c r="G110" s="1"/>
      <c r="I110" s="5"/>
    </row>
    <row r="111" spans="5:9" ht="17.25">
      <c r="E111">
        <f>E109+1</f>
        <v>55</v>
      </c>
      <c r="F111" s="2" t="str">
        <f>INDEX($A$3:$C$66,MATCH(E111,$A$3:$A$66,0),3)</f>
        <v>The</v>
      </c>
      <c r="G111" s="2" t="str">
        <f>INDEX($A$3:$C$66,MATCH(E111,$A$3:$A$66,0),2)</f>
        <v>Cau Ke</v>
      </c>
      <c r="I111" s="4"/>
    </row>
    <row r="112" spans="7:9" ht="17.25">
      <c r="G112" s="1"/>
      <c r="H112" s="5"/>
      <c r="I112" s="4"/>
    </row>
    <row r="113" spans="5:8" ht="17.25">
      <c r="E113">
        <f>E111+1</f>
        <v>56</v>
      </c>
      <c r="F113" s="2">
        <f>INDEX($A$3:$C$66,MATCH(E113,$A$3:$A$66,0),3)</f>
        <v>0</v>
      </c>
      <c r="G113" s="2">
        <f>INDEX($A$3:$C$66,MATCH(E113,$A$3:$A$66,0),2)</f>
        <v>0</v>
      </c>
      <c r="H113" s="4"/>
    </row>
    <row r="114" ht="17.25">
      <c r="G114" s="1"/>
    </row>
    <row r="115" spans="5:7" ht="17.25">
      <c r="E115">
        <f>E113+1</f>
        <v>57</v>
      </c>
      <c r="F115" s="2">
        <f>INDEX($A$3:$C$66,MATCH(E115,$A$3:$A$66,0),3)</f>
        <v>0</v>
      </c>
      <c r="G115" s="2">
        <f>INDEX($A$3:$C$66,MATCH(E115,$A$3:$A$66,0),2)</f>
        <v>0</v>
      </c>
    </row>
    <row r="116" spans="7:8" ht="17.25">
      <c r="G116" s="1"/>
      <c r="H116" s="5"/>
    </row>
    <row r="117" spans="5:9" ht="17.25">
      <c r="E117">
        <f>E115+1</f>
        <v>58</v>
      </c>
      <c r="F117" s="2">
        <f>INDEX($A$3:$C$66,MATCH(E117,$A$3:$A$66,0),3)</f>
        <v>0</v>
      </c>
      <c r="G117" s="2">
        <f>INDEX($A$3:$C$66,MATCH(E117,$A$3:$A$66,0),2)</f>
        <v>0</v>
      </c>
      <c r="H117" s="4"/>
      <c r="I117" s="4"/>
    </row>
    <row r="118" ht="17.25">
      <c r="I118" s="5"/>
    </row>
    <row r="119" spans="5:9" ht="17.25">
      <c r="E119">
        <f>E117+1</f>
        <v>59</v>
      </c>
      <c r="F119" s="2">
        <f>INDEX($A$3:$C$66,MATCH(E119,$A$3:$A$66,0),3)</f>
        <v>0</v>
      </c>
      <c r="G119" s="2">
        <f>INDEX($A$3:$C$66,MATCH(E119,$A$3:$A$66,0),2)</f>
        <v>0</v>
      </c>
      <c r="I119" s="4"/>
    </row>
    <row r="120" spans="7:9" ht="17.25">
      <c r="G120" s="1"/>
      <c r="H120" s="5"/>
      <c r="I120" s="4"/>
    </row>
    <row r="121" spans="5:8" ht="17.25">
      <c r="E121">
        <f>E119+1</f>
        <v>60</v>
      </c>
      <c r="F121" s="2" t="str">
        <f>INDEX($A$3:$C$66,MATCH(E121,$A$3:$A$66,0),3)</f>
        <v>The</v>
      </c>
      <c r="G121" s="2" t="str">
        <f>INDEX($A$3:$C$66,MATCH(E121,$A$3:$A$66,0),2)</f>
        <v>Cau Ke</v>
      </c>
      <c r="H121" s="4"/>
    </row>
    <row r="123" spans="5:7" ht="17.25">
      <c r="E123">
        <f>E121+1</f>
        <v>61</v>
      </c>
      <c r="F123" s="2">
        <f>INDEX($A$3:$C$66,MATCH(E123,$A$3:$A$66,0),3)</f>
        <v>0</v>
      </c>
      <c r="G123" s="2">
        <f>INDEX($A$3:$C$66,MATCH(E123,$A$3:$A$66,0),2)</f>
        <v>0</v>
      </c>
    </row>
    <row r="124" spans="7:8" ht="17.25">
      <c r="G124" s="1"/>
      <c r="H124" s="5"/>
    </row>
    <row r="125" spans="5:9" ht="17.25">
      <c r="E125">
        <f>E123+1</f>
        <v>62</v>
      </c>
      <c r="F125" s="2">
        <f>INDEX($A$3:$C$66,MATCH(E125,$A$3:$A$66,0),3)</f>
        <v>0</v>
      </c>
      <c r="G125" s="2">
        <f>INDEX($A$3:$C$66,MATCH(E125,$A$3:$A$66,0),2)</f>
        <v>0</v>
      </c>
      <c r="H125" s="4"/>
      <c r="I125" s="4"/>
    </row>
    <row r="126" spans="7:9" ht="17.25">
      <c r="G126" s="1"/>
      <c r="I126" s="5"/>
    </row>
    <row r="127" spans="5:9" ht="17.25">
      <c r="E127">
        <f>E125+1</f>
        <v>63</v>
      </c>
      <c r="F127" s="2">
        <f>INDEX($A$3:$C$66,MATCH(E127,$A$3:$A$66,0),3)</f>
        <v>0</v>
      </c>
      <c r="G127" s="2">
        <f>INDEX($A$3:$C$66,MATCH(E127,$A$3:$A$66,0),2)</f>
        <v>0</v>
      </c>
      <c r="I127" s="4"/>
    </row>
    <row r="128" spans="7:9" ht="17.25">
      <c r="G128" s="1"/>
      <c r="H128" s="5"/>
      <c r="I128" s="4"/>
    </row>
    <row r="129" spans="5:8" ht="17.25">
      <c r="E129">
        <f>E127+1</f>
        <v>64</v>
      </c>
      <c r="F129" s="2" t="str">
        <f>INDEX($A$3:$C$66,MATCH(E129,$A$3:$A$66,0),3)</f>
        <v>Diem</v>
      </c>
      <c r="G129" s="2" t="str">
        <f>INDEX($A$3:$C$66,MATCH(E129,$A$3:$A$66,0),2)</f>
        <v>Tra Vinh</v>
      </c>
      <c r="H129" s="4"/>
    </row>
  </sheetData>
  <sheetProtection/>
  <printOptions/>
  <pageMargins left="0.7" right="0.7" top="0.75" bottom="0.75" header="0.3" footer="0.3"/>
  <pageSetup orientation="portrait" paperSize="9"/>
  <ignoredErrors>
    <ignoredError sqref="F15:G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S132"/>
  <sheetViews>
    <sheetView zoomScale="115" zoomScaleNormal="115" zoomScalePageLayoutView="0" workbookViewId="0" topLeftCell="A1">
      <selection activeCell="S25" sqref="S25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0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4.2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1"/>
      <c r="H3" s="151"/>
      <c r="I3" s="151"/>
      <c r="J3" s="151"/>
      <c r="K3" s="151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4.25" customHeight="1">
      <c r="A4" s="32"/>
      <c r="B4" s="32"/>
      <c r="C4" s="33"/>
      <c r="D4" s="29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219"/>
      <c r="H4" s="220"/>
      <c r="I4" s="152"/>
      <c r="J4" s="152"/>
      <c r="K4" s="151"/>
      <c r="L4" s="149"/>
      <c r="M4" s="159"/>
      <c r="N4" s="159"/>
      <c r="O4" s="178"/>
      <c r="P4" s="147" t="e">
        <f>_xlfn.IFNA(INDEX($A$3:$C$66,MATCH(21,$A$3:$A$66,0),2),"")</f>
        <v>#NAME?</v>
      </c>
      <c r="Q4" s="146" t="e">
        <f>_xlfn.IFNA(INDEX($A$3:$C$66,MATCH(21,$A$3:$A$66,0),3),"")</f>
        <v>#NAME?</v>
      </c>
      <c r="R4" s="31">
        <v>21</v>
      </c>
      <c r="S4" s="29"/>
    </row>
    <row r="5" spans="1:19" ht="14.25" customHeight="1">
      <c r="A5" s="32"/>
      <c r="B5" s="32"/>
      <c r="C5" s="35"/>
      <c r="D5" s="29"/>
      <c r="E5" s="31"/>
      <c r="F5" s="46"/>
      <c r="G5" s="152">
        <v>12</v>
      </c>
      <c r="H5" s="221"/>
      <c r="I5" s="220"/>
      <c r="J5" s="152"/>
      <c r="K5" s="152"/>
      <c r="L5" s="159"/>
      <c r="M5" s="161"/>
      <c r="N5" s="162"/>
      <c r="O5" s="159">
        <v>16</v>
      </c>
      <c r="P5" s="30"/>
      <c r="Q5" s="56"/>
      <c r="R5" s="31"/>
      <c r="S5" s="29"/>
    </row>
    <row r="6" spans="1:19" ht="14.25" customHeight="1">
      <c r="A6" s="32"/>
      <c r="B6" s="32"/>
      <c r="C6" s="35"/>
      <c r="D6" s="29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220"/>
      <c r="H6" s="220"/>
      <c r="I6" s="220"/>
      <c r="J6" s="152"/>
      <c r="K6" s="152"/>
      <c r="L6" s="159"/>
      <c r="M6" s="161"/>
      <c r="N6" s="159"/>
      <c r="O6" s="179"/>
      <c r="P6" s="147" t="e">
        <f>_xlfn.IFNA(INDEX($A$3:$C$66,MATCH(22,$A$3:$A$66,0),2),"")</f>
        <v>#NAME?</v>
      </c>
      <c r="Q6" s="146" t="e">
        <f>_xlfn.IFNA(INDEX($A$3:$C$66,MATCH(22,$A$3:$A$66,0),3),"")</f>
        <v>#NAME?</v>
      </c>
      <c r="R6" s="31">
        <v>22</v>
      </c>
      <c r="S6" s="29"/>
    </row>
    <row r="7" spans="1:19" ht="14.25" customHeight="1">
      <c r="A7" s="32"/>
      <c r="B7" s="32"/>
      <c r="C7" s="35"/>
      <c r="D7" s="29"/>
      <c r="E7" s="31"/>
      <c r="F7" s="56">
        <v>1</v>
      </c>
      <c r="G7" s="221"/>
      <c r="H7" s="220"/>
      <c r="I7" s="220"/>
      <c r="J7" s="152"/>
      <c r="K7" s="152"/>
      <c r="L7" s="159"/>
      <c r="M7" s="161"/>
      <c r="N7" s="159"/>
      <c r="O7" s="164"/>
      <c r="P7" s="31">
        <v>5</v>
      </c>
      <c r="Q7" s="57"/>
      <c r="R7" s="31"/>
      <c r="S7" s="29"/>
    </row>
    <row r="8" spans="1:19" ht="14.25" customHeight="1">
      <c r="A8" s="32"/>
      <c r="B8" s="32"/>
      <c r="C8" s="35"/>
      <c r="D8" s="29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220"/>
      <c r="H8" s="152">
        <v>24</v>
      </c>
      <c r="I8" s="221"/>
      <c r="J8" s="220"/>
      <c r="K8" s="152"/>
      <c r="L8" s="161"/>
      <c r="M8" s="162"/>
      <c r="N8" s="159">
        <v>28</v>
      </c>
      <c r="O8" s="159"/>
      <c r="P8" s="21" t="e">
        <f>_xlfn.IFNA(INDEX($A$3:$C$66,MATCH(23,$A$3:$A$66,0),2),"")</f>
        <v>#NAME?</v>
      </c>
      <c r="Q8" s="146" t="e">
        <f>_xlfn.IFNA(INDEX($A$3:$C$66,MATCH(23,$A$3:$A$66,0),3),"")</f>
        <v>#NAME?</v>
      </c>
      <c r="R8" s="31">
        <v>23</v>
      </c>
      <c r="S8" s="29"/>
    </row>
    <row r="9" spans="1:19" ht="14.25" customHeight="1">
      <c r="A9" s="32"/>
      <c r="B9" s="32"/>
      <c r="C9" s="35"/>
      <c r="D9" s="29"/>
      <c r="E9" s="31"/>
      <c r="F9" s="46"/>
      <c r="G9" s="152"/>
      <c r="H9" s="152"/>
      <c r="I9" s="220"/>
      <c r="J9" s="220"/>
      <c r="K9" s="152"/>
      <c r="L9" s="161"/>
      <c r="M9" s="159"/>
      <c r="N9" s="167"/>
      <c r="O9" s="180"/>
      <c r="P9" s="30"/>
      <c r="Q9" s="56"/>
      <c r="R9" s="31"/>
      <c r="S9" s="29"/>
    </row>
    <row r="10" spans="1:19" ht="14.25" customHeight="1">
      <c r="A10" s="32"/>
      <c r="B10" s="32"/>
      <c r="C10" s="35"/>
      <c r="D10" s="29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219"/>
      <c r="H10" s="220"/>
      <c r="I10" s="220"/>
      <c r="J10" s="220"/>
      <c r="K10" s="152"/>
      <c r="L10" s="161"/>
      <c r="M10" s="159"/>
      <c r="N10" s="166"/>
      <c r="O10" s="159"/>
      <c r="P10" s="147" t="e">
        <f>_xlfn.IFNA(INDEX($A$3:$C$66,MATCH(24,$A$3:$A$66,0),2),"")</f>
        <v>#NAME?</v>
      </c>
      <c r="Q10" s="146" t="e">
        <f>_xlfn.IFNA(INDEX($A$3:$C$66,MATCH(24,$A$3:$A$66,0),3),"")</f>
        <v>#NAME?</v>
      </c>
      <c r="R10" s="31">
        <v>24</v>
      </c>
      <c r="S10" s="29"/>
    </row>
    <row r="11" spans="1:19" ht="14.25" customHeight="1">
      <c r="A11" s="32"/>
      <c r="B11" s="32"/>
      <c r="C11" s="35"/>
      <c r="D11" s="29"/>
      <c r="E11" s="31"/>
      <c r="F11" s="30"/>
      <c r="G11" s="152">
        <v>8</v>
      </c>
      <c r="H11" s="221"/>
      <c r="I11" s="220">
        <v>32</v>
      </c>
      <c r="J11" s="222"/>
      <c r="K11" s="152"/>
      <c r="L11" s="164"/>
      <c r="M11" s="159">
        <v>34</v>
      </c>
      <c r="N11" s="164"/>
      <c r="O11" s="181">
        <v>17</v>
      </c>
      <c r="P11" s="30"/>
      <c r="Q11" s="56"/>
      <c r="R11" s="31"/>
      <c r="S11" s="29"/>
    </row>
    <row r="12" spans="1:19" ht="14.25" customHeight="1">
      <c r="A12" s="32"/>
      <c r="B12" s="32"/>
      <c r="C12" s="35"/>
      <c r="D12" s="29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219"/>
      <c r="H12" s="220"/>
      <c r="I12" s="152"/>
      <c r="J12" s="189"/>
      <c r="K12" s="152"/>
      <c r="L12" s="166"/>
      <c r="M12" s="159"/>
      <c r="N12" s="161"/>
      <c r="O12" s="159"/>
      <c r="P12" s="147" t="e">
        <f>_xlfn.IFNA(INDEX($A$3:$C$66,MATCH(25,$A$3:$A$66,0),2),"")</f>
        <v>#NAME?</v>
      </c>
      <c r="Q12" s="146" t="e">
        <f>_xlfn.IFNA(INDEX($A$3:$C$66,MATCH(25,$A$3:$A$66,0),3),"")</f>
        <v>#NAME?</v>
      </c>
      <c r="R12" s="31">
        <v>25</v>
      </c>
      <c r="S12" s="29"/>
    </row>
    <row r="13" spans="1:19" ht="14.25" customHeight="1">
      <c r="A13" s="32"/>
      <c r="B13" s="32"/>
      <c r="C13" s="35"/>
      <c r="D13" s="29"/>
      <c r="E13" s="31"/>
      <c r="F13" s="46"/>
      <c r="G13" s="152"/>
      <c r="H13" s="152"/>
      <c r="I13" s="152"/>
      <c r="J13" s="189"/>
      <c r="K13" s="152"/>
      <c r="L13" s="166"/>
      <c r="M13" s="159"/>
      <c r="N13" s="159"/>
      <c r="O13" s="181"/>
      <c r="P13" s="30"/>
      <c r="Q13" s="56"/>
      <c r="R13" s="31"/>
      <c r="S13" s="29"/>
    </row>
    <row r="14" spans="1:19" ht="14.25" customHeight="1">
      <c r="A14" s="32"/>
      <c r="B14" s="32"/>
      <c r="C14" s="35"/>
      <c r="D14" s="29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219"/>
      <c r="H14" s="220"/>
      <c r="I14" s="152"/>
      <c r="J14" s="189"/>
      <c r="K14" s="152"/>
      <c r="L14" s="166"/>
      <c r="M14" s="159"/>
      <c r="N14" s="161"/>
      <c r="O14" s="159"/>
      <c r="P14" s="147" t="e">
        <f>_xlfn.IFNA(INDEX($A$3:$C$66,MATCH(26,$A$3:$A$66,0),2),"")</f>
        <v>#NAME?</v>
      </c>
      <c r="Q14" s="146" t="e">
        <f>_xlfn.IFNA(INDEX($A$3:$C$66,MATCH(26,$A$3:$A$66,0),3),"")</f>
        <v>#NAME?</v>
      </c>
      <c r="R14" s="31">
        <v>26</v>
      </c>
      <c r="S14" s="29"/>
    </row>
    <row r="15" spans="1:19" ht="14.25" customHeight="1">
      <c r="A15" s="32"/>
      <c r="B15" s="32"/>
      <c r="C15" s="35"/>
      <c r="D15" s="29"/>
      <c r="E15" s="31"/>
      <c r="F15" s="46"/>
      <c r="G15" s="152">
        <v>9</v>
      </c>
      <c r="H15" s="221"/>
      <c r="I15" s="220"/>
      <c r="J15" s="189"/>
      <c r="K15" s="152"/>
      <c r="L15" s="167"/>
      <c r="M15" s="166"/>
      <c r="N15" s="162"/>
      <c r="O15" s="183">
        <v>18</v>
      </c>
      <c r="P15" s="30"/>
      <c r="Q15" s="56"/>
      <c r="R15" s="31"/>
      <c r="S15" s="29"/>
    </row>
    <row r="16" spans="1:19" ht="14.25" customHeight="1">
      <c r="A16" s="32"/>
      <c r="B16" s="32"/>
      <c r="C16" s="35"/>
      <c r="D16" s="29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219"/>
      <c r="H16" s="220"/>
      <c r="I16" s="220"/>
      <c r="J16" s="189"/>
      <c r="K16" s="152"/>
      <c r="L16" s="167"/>
      <c r="M16" s="166"/>
      <c r="N16" s="159"/>
      <c r="O16" s="178"/>
      <c r="P16" s="147" t="e">
        <f>_xlfn.IFNA(INDEX($A$3:$C$66,MATCH(27,$A$3:$A$66,0),2),"")</f>
        <v>#NAME?</v>
      </c>
      <c r="Q16" s="146" t="e">
        <f>_xlfn.IFNA(INDEX($A$3:$C$66,MATCH(27,$A$3:$A$66,0),3),"")</f>
        <v>#NAME?</v>
      </c>
      <c r="R16" s="31">
        <v>27</v>
      </c>
      <c r="S16" s="29"/>
    </row>
    <row r="17" spans="1:19" ht="14.25" customHeight="1">
      <c r="A17" s="32"/>
      <c r="B17" s="32"/>
      <c r="C17" s="35"/>
      <c r="D17" s="29"/>
      <c r="E17" s="31"/>
      <c r="F17" s="46"/>
      <c r="G17" s="152"/>
      <c r="H17" s="152">
        <v>25</v>
      </c>
      <c r="I17" s="221"/>
      <c r="J17" s="189"/>
      <c r="K17" s="152"/>
      <c r="L17" s="167"/>
      <c r="M17" s="164"/>
      <c r="N17" s="159">
        <v>29</v>
      </c>
      <c r="O17" s="159"/>
      <c r="P17" s="46"/>
      <c r="Q17" s="56"/>
      <c r="R17" s="31"/>
      <c r="S17" s="29"/>
    </row>
    <row r="18" spans="1:19" ht="14.25" customHeight="1">
      <c r="A18" s="32"/>
      <c r="B18" s="32"/>
      <c r="C18" s="35"/>
      <c r="D18" s="29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220"/>
      <c r="H18" s="152"/>
      <c r="I18" s="223"/>
      <c r="J18" s="224"/>
      <c r="K18" s="169">
        <v>38</v>
      </c>
      <c r="L18" s="167"/>
      <c r="M18" s="159"/>
      <c r="N18" s="167"/>
      <c r="O18" s="159"/>
      <c r="P18" s="21" t="e">
        <f>_xlfn.IFNA(INDEX($A$3:$C$66,MATCH(28,$A$3:$A$66,0),2),"")</f>
        <v>#NAME?</v>
      </c>
      <c r="Q18" s="146" t="e">
        <f>_xlfn.IFNA(INDEX($A$3:$C$66,MATCH(28,$A$3:$A$66,0),3),"")</f>
        <v>#NAME?</v>
      </c>
      <c r="R18" s="31">
        <v>28</v>
      </c>
      <c r="S18" s="29"/>
    </row>
    <row r="19" spans="1:19" ht="14.25" customHeight="1">
      <c r="A19" s="32"/>
      <c r="B19" s="32"/>
      <c r="C19" s="35"/>
      <c r="D19" s="29"/>
      <c r="E19" s="31"/>
      <c r="F19" s="56">
        <v>2</v>
      </c>
      <c r="G19" s="221"/>
      <c r="H19" s="220"/>
      <c r="I19" s="220"/>
      <c r="J19" s="224">
        <v>36</v>
      </c>
      <c r="K19" s="170"/>
      <c r="L19" s="167">
        <v>37</v>
      </c>
      <c r="M19" s="159"/>
      <c r="N19" s="166"/>
      <c r="O19" s="162"/>
      <c r="P19" s="31">
        <v>6</v>
      </c>
      <c r="Q19" s="57"/>
      <c r="R19" s="31"/>
      <c r="S19" s="29"/>
    </row>
    <row r="20" spans="1:19" ht="14.25" customHeight="1">
      <c r="A20" s="32"/>
      <c r="B20" s="32"/>
      <c r="C20" s="35"/>
      <c r="D20" s="29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220"/>
      <c r="H20" s="220"/>
      <c r="I20" s="220"/>
      <c r="J20" s="224"/>
      <c r="K20" s="169">
        <v>39</v>
      </c>
      <c r="L20" s="167"/>
      <c r="M20" s="159"/>
      <c r="N20" s="166"/>
      <c r="O20" s="159"/>
      <c r="P20" s="21" t="e">
        <f>_xlfn.IFNA(INDEX($A$3:$C$66,MATCH(29,$A$3:$A$66,0),2),"")</f>
        <v>#NAME?</v>
      </c>
      <c r="Q20" s="146" t="e">
        <f>_xlfn.IFNA(INDEX($A$3:$C$66,MATCH(29,$A$3:$A$66,0),3),"")</f>
        <v>#NAME?</v>
      </c>
      <c r="R20" s="31">
        <v>29</v>
      </c>
      <c r="S20" s="29"/>
    </row>
    <row r="21" spans="1:19" ht="14.25" customHeight="1">
      <c r="A21" s="32"/>
      <c r="B21" s="32"/>
      <c r="C21" s="35"/>
      <c r="D21" s="29"/>
      <c r="E21" s="31"/>
      <c r="F21" s="46"/>
      <c r="G21" s="152">
        <v>13</v>
      </c>
      <c r="H21" s="222"/>
      <c r="I21" s="220"/>
      <c r="J21" s="224"/>
      <c r="K21" s="152"/>
      <c r="L21" s="167"/>
      <c r="M21" s="159"/>
      <c r="N21" s="164"/>
      <c r="O21" s="159">
        <v>19</v>
      </c>
      <c r="P21" s="30"/>
      <c r="Q21" s="56"/>
      <c r="R21" s="31"/>
      <c r="S21" s="29"/>
    </row>
    <row r="22" spans="1:19" ht="14.25" customHeight="1">
      <c r="A22" s="32"/>
      <c r="B22" s="32"/>
      <c r="C22" s="35"/>
      <c r="D22" s="29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219"/>
      <c r="H22" s="220"/>
      <c r="I22" s="152"/>
      <c r="J22" s="224"/>
      <c r="K22" s="152"/>
      <c r="L22" s="167"/>
      <c r="M22" s="159"/>
      <c r="N22" s="161"/>
      <c r="O22" s="181"/>
      <c r="P22" s="147" t="e">
        <f>_xlfn.IFNA(INDEX($A$3:$C$66,MATCH(30,$A$3:$A$66,0),2),"")</f>
        <v>#NAME?</v>
      </c>
      <c r="Q22" s="146" t="e">
        <f>_xlfn.IFNA(INDEX($A$3:$C$66,MATCH(30,$A$3:$A$66,0),3),"")</f>
        <v>#NAME?</v>
      </c>
      <c r="R22" s="31">
        <v>30</v>
      </c>
      <c r="S22" s="29"/>
    </row>
    <row r="23" spans="1:19" ht="14.25" customHeight="1">
      <c r="A23" s="32"/>
      <c r="B23" s="32"/>
      <c r="C23" s="35"/>
      <c r="D23" s="29"/>
      <c r="E23" s="31"/>
      <c r="F23" s="30"/>
      <c r="G23" s="152"/>
      <c r="H23" s="152"/>
      <c r="I23" s="152"/>
      <c r="J23" s="224"/>
      <c r="K23" s="152"/>
      <c r="L23" s="167"/>
      <c r="M23" s="159"/>
      <c r="N23" s="159"/>
      <c r="O23" s="159"/>
      <c r="P23" s="30"/>
      <c r="Q23" s="56"/>
      <c r="R23" s="31"/>
      <c r="S23" s="29"/>
    </row>
    <row r="24" spans="1:19" ht="14.25" customHeight="1">
      <c r="A24" s="32"/>
      <c r="B24" s="32"/>
      <c r="C24" s="35"/>
      <c r="D24" s="29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219"/>
      <c r="H24" s="220"/>
      <c r="I24" s="152"/>
      <c r="J24" s="224"/>
      <c r="K24" s="152"/>
      <c r="L24" s="167"/>
      <c r="M24" s="159"/>
      <c r="N24" s="161"/>
      <c r="O24" s="181"/>
      <c r="P24" s="147" t="e">
        <f>_xlfn.IFNA(INDEX($A$3:$C$66,MATCH(31,$A$3:$A$66,0),2),"")</f>
        <v>#NAME?</v>
      </c>
      <c r="Q24" s="146" t="e">
        <f>_xlfn.IFNA(INDEX($A$3:$C$66,MATCH(31,$A$3:$A$66,0),3),"")</f>
        <v>#NAME?</v>
      </c>
      <c r="R24" s="31">
        <v>31</v>
      </c>
      <c r="S24" s="29"/>
    </row>
    <row r="25" spans="1:19" ht="14.25" customHeight="1">
      <c r="A25" s="32"/>
      <c r="B25" s="32"/>
      <c r="C25" s="35"/>
      <c r="D25" s="29"/>
      <c r="E25" s="31"/>
      <c r="F25" s="46"/>
      <c r="G25" s="152">
        <v>14</v>
      </c>
      <c r="H25" s="221"/>
      <c r="I25" s="220"/>
      <c r="J25" s="152"/>
      <c r="K25" s="189"/>
      <c r="L25" s="159"/>
      <c r="M25" s="161"/>
      <c r="N25" s="162"/>
      <c r="O25" s="159">
        <v>20</v>
      </c>
      <c r="R25" s="26"/>
      <c r="S25" s="29"/>
    </row>
    <row r="26" spans="1:19" ht="14.25" customHeight="1">
      <c r="A26" s="32"/>
      <c r="B26" s="32"/>
      <c r="C26" s="35"/>
      <c r="D26" s="29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220"/>
      <c r="H26" s="220"/>
      <c r="I26" s="220"/>
      <c r="J26" s="152"/>
      <c r="K26" s="189"/>
      <c r="L26" s="159"/>
      <c r="M26" s="161"/>
      <c r="N26" s="161"/>
      <c r="O26" s="181"/>
      <c r="P26" s="147" t="e">
        <f>_xlfn.IFNA(INDEX($A$3:$C$66,MATCH(32,$A$3:$A$66,0),2),"")</f>
        <v>#NAME?</v>
      </c>
      <c r="Q26" s="146" t="e">
        <f>_xlfn.IFNA(INDEX($A$3:$C$66,MATCH(32,$A$3:$A$66,0),3),"")</f>
        <v>#NAME?</v>
      </c>
      <c r="R26" s="29">
        <v>32</v>
      </c>
      <c r="S26" s="29"/>
    </row>
    <row r="27" spans="1:19" ht="14.25" customHeight="1">
      <c r="A27" s="32"/>
      <c r="B27" s="32"/>
      <c r="C27" s="35"/>
      <c r="D27" s="29"/>
      <c r="E27" s="31"/>
      <c r="F27" s="56">
        <v>3</v>
      </c>
      <c r="G27" s="221"/>
      <c r="H27" s="220"/>
      <c r="I27" s="220"/>
      <c r="J27" s="152"/>
      <c r="K27" s="189"/>
      <c r="L27" s="161"/>
      <c r="M27" s="162"/>
      <c r="N27" s="159">
        <v>30</v>
      </c>
      <c r="O27" s="159"/>
      <c r="R27" s="26"/>
      <c r="S27" s="29"/>
    </row>
    <row r="28" spans="1:19" ht="14.25" customHeight="1">
      <c r="A28" s="32"/>
      <c r="B28" s="32"/>
      <c r="C28" s="35"/>
      <c r="D28" s="29">
        <f>D26+1</f>
        <v>13</v>
      </c>
      <c r="E28" s="33" t="e">
        <f>_xlfn.IFNA(INDEX($A$4:$C$67,MATCH(D28,$A$4:$A$67,0),3),"")</f>
        <v>#NAME?</v>
      </c>
      <c r="F28" s="75" t="e">
        <f>_xlfn.IFNA(INDEX($A$4:$C$67,MATCH(D28,$A$4:$A$67,0),2),"")</f>
        <v>#NAME?</v>
      </c>
      <c r="G28" s="220"/>
      <c r="H28" s="152">
        <v>26</v>
      </c>
      <c r="I28" s="221"/>
      <c r="J28" s="220"/>
      <c r="K28" s="189"/>
      <c r="L28" s="161"/>
      <c r="M28" s="161"/>
      <c r="N28" s="161"/>
      <c r="O28" s="181"/>
      <c r="P28" s="147" t="e">
        <f>_xlfn.IFNA(INDEX($A$3:$C$66,MATCH(33,$A$3:$A$66,0),2),"")</f>
        <v>#NAME?</v>
      </c>
      <c r="Q28" s="146" t="e">
        <f>_xlfn.IFNA(INDEX($A$3:$C$66,MATCH(33,$A$3:$A$66,0),3),"")</f>
        <v>#NAME?</v>
      </c>
      <c r="R28" s="29">
        <v>33</v>
      </c>
      <c r="S28" s="29"/>
    </row>
    <row r="29" spans="1:19" ht="14.25" customHeight="1">
      <c r="A29" s="32"/>
      <c r="B29" s="32"/>
      <c r="C29" s="35"/>
      <c r="D29" s="29"/>
      <c r="E29" s="31"/>
      <c r="F29" s="46"/>
      <c r="G29" s="152"/>
      <c r="H29" s="152"/>
      <c r="I29" s="220"/>
      <c r="J29" s="220"/>
      <c r="K29" s="189"/>
      <c r="L29" s="161"/>
      <c r="M29" s="161"/>
      <c r="N29" s="162"/>
      <c r="O29" s="159">
        <v>21</v>
      </c>
      <c r="P29" s="30"/>
      <c r="Q29" s="57"/>
      <c r="R29" s="31"/>
      <c r="S29" s="29"/>
    </row>
    <row r="30" spans="1:19" ht="14.25" customHeight="1">
      <c r="A30" s="32"/>
      <c r="B30" s="32"/>
      <c r="C30" s="35"/>
      <c r="D30" s="29">
        <f>D28+1</f>
        <v>14</v>
      </c>
      <c r="E30" s="33" t="e">
        <f>_xlfn.IFNA(INDEX($A$4:$C$67,MATCH(D30,$A$4:$A$67,0),3),"")</f>
        <v>#NAME?</v>
      </c>
      <c r="F30" s="75" t="e">
        <f>_xlfn.IFNA(INDEX($A$4:$C$67,MATCH(D30,$A$4:$A$67,0),2),"")</f>
        <v>#NAME?</v>
      </c>
      <c r="G30" s="219"/>
      <c r="H30" s="220"/>
      <c r="I30" s="220"/>
      <c r="J30" s="220"/>
      <c r="K30" s="189"/>
      <c r="L30" s="161"/>
      <c r="M30" s="159"/>
      <c r="N30" s="161"/>
      <c r="O30" s="181"/>
      <c r="P30" s="147" t="e">
        <f>_xlfn.IFNA(INDEX($A$3:$C$66,MATCH(34,$A$3:$A$66,0),2),"")</f>
        <v>#NAME?</v>
      </c>
      <c r="Q30" s="146" t="e">
        <f>_xlfn.IFNA(INDEX($A$3:$C$66,MATCH(34,$A$3:$A$66,0),3),"")</f>
        <v>#NAME?</v>
      </c>
      <c r="R30" s="31">
        <v>34</v>
      </c>
      <c r="S30" s="29"/>
    </row>
    <row r="31" spans="1:19" ht="14.25" customHeight="1">
      <c r="A31" s="32"/>
      <c r="B31" s="32"/>
      <c r="C31" s="35"/>
      <c r="D31" s="29"/>
      <c r="E31" s="31"/>
      <c r="F31" s="46"/>
      <c r="G31" s="152">
        <v>10</v>
      </c>
      <c r="H31" s="221"/>
      <c r="I31" s="220">
        <v>33</v>
      </c>
      <c r="J31" s="222"/>
      <c r="K31" s="189"/>
      <c r="L31" s="164"/>
      <c r="M31" s="159">
        <v>35</v>
      </c>
      <c r="N31" s="159"/>
      <c r="O31" s="159"/>
      <c r="P31" s="30"/>
      <c r="Q31" s="57"/>
      <c r="R31" s="31"/>
      <c r="S31" s="29"/>
    </row>
    <row r="32" spans="1:19" ht="14.25" customHeight="1">
      <c r="A32" s="32"/>
      <c r="B32" s="32"/>
      <c r="C32" s="35"/>
      <c r="D32" s="29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219"/>
      <c r="H32" s="220"/>
      <c r="I32" s="152"/>
      <c r="J32" s="220"/>
      <c r="K32" s="152"/>
      <c r="L32" s="161"/>
      <c r="M32" s="159"/>
      <c r="N32" s="161"/>
      <c r="O32" s="181"/>
      <c r="P32" s="147" t="e">
        <f>_xlfn.IFNA(INDEX($A$3:$C$66,MATCH(35,$A$3:$A$66,0),2),"")</f>
        <v>#NAME?</v>
      </c>
      <c r="Q32" s="146" t="e">
        <f>_xlfn.IFNA(INDEX($A$3:$C$66,MATCH(35,$A$3:$A$66,0),3),"")</f>
        <v>#NAME?</v>
      </c>
      <c r="R32" s="31">
        <v>35</v>
      </c>
      <c r="S32" s="29"/>
    </row>
    <row r="33" spans="1:19" ht="14.25" customHeight="1">
      <c r="A33" s="32"/>
      <c r="B33" s="32"/>
      <c r="C33" s="35"/>
      <c r="D33" s="29"/>
      <c r="E33" s="31"/>
      <c r="F33" s="46"/>
      <c r="G33" s="152"/>
      <c r="H33" s="152"/>
      <c r="I33" s="152"/>
      <c r="J33" s="220"/>
      <c r="K33" s="152"/>
      <c r="L33" s="161"/>
      <c r="M33" s="161"/>
      <c r="N33" s="162"/>
      <c r="O33" s="159">
        <v>22</v>
      </c>
      <c r="R33" s="31"/>
      <c r="S33" s="29"/>
    </row>
    <row r="34" spans="1:19" ht="14.25" customHeight="1">
      <c r="A34" s="32"/>
      <c r="B34" s="32"/>
      <c r="C34" s="35"/>
      <c r="D34" s="29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219"/>
      <c r="H34" s="220"/>
      <c r="I34" s="152"/>
      <c r="J34" s="220"/>
      <c r="K34" s="152"/>
      <c r="L34" s="161"/>
      <c r="M34" s="161"/>
      <c r="N34" s="159"/>
      <c r="O34" s="178"/>
      <c r="P34" s="147" t="e">
        <f>_xlfn.IFNA(INDEX($A$3:$C$66,MATCH(36,$A$3:$A$66,0),2),"")</f>
        <v>#NAME?</v>
      </c>
      <c r="Q34" s="146" t="e">
        <f>_xlfn.IFNA(INDEX($A$3:$C$66,MATCH(36,$A$3:$A$66,0),3),"")</f>
        <v>#NAME?</v>
      </c>
      <c r="R34" s="31">
        <v>36</v>
      </c>
      <c r="S34" s="29"/>
    </row>
    <row r="35" spans="1:19" ht="14.25" customHeight="1">
      <c r="A35" s="32"/>
      <c r="B35" s="32"/>
      <c r="C35" s="35"/>
      <c r="D35" s="29"/>
      <c r="E35" s="31"/>
      <c r="F35" s="30"/>
      <c r="G35" s="152">
        <v>11</v>
      </c>
      <c r="H35" s="221"/>
      <c r="I35" s="220"/>
      <c r="J35" s="220"/>
      <c r="K35" s="152"/>
      <c r="L35" s="161"/>
      <c r="M35" s="161"/>
      <c r="N35" s="159"/>
      <c r="O35" s="159"/>
      <c r="P35" s="47"/>
      <c r="R35" s="31"/>
      <c r="S35" s="29"/>
    </row>
    <row r="36" spans="1:19" ht="14.25" customHeight="1">
      <c r="A36" s="32"/>
      <c r="B36" s="32"/>
      <c r="C36" s="35"/>
      <c r="D36" s="34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219"/>
      <c r="H36" s="220"/>
      <c r="I36" s="220"/>
      <c r="J36" s="220"/>
      <c r="K36" s="152"/>
      <c r="L36" s="161"/>
      <c r="M36" s="162"/>
      <c r="N36" s="159">
        <v>31</v>
      </c>
      <c r="O36" s="161"/>
      <c r="P36" s="147" t="e">
        <f>_xlfn.IFNA(INDEX($A$3:$C$66,MATCH(37,$A$3:$A$66,0),2),"")</f>
        <v>#NAME?</v>
      </c>
      <c r="Q36" s="146" t="e">
        <f>_xlfn.IFNA(INDEX($A$3:$C$66,MATCH(37,$A$3:$A$66,0),3),"")</f>
        <v>#NAME?</v>
      </c>
      <c r="R36" s="31">
        <v>37</v>
      </c>
      <c r="S36" s="29"/>
    </row>
    <row r="37" spans="1:16" ht="14.25" customHeight="1">
      <c r="A37" s="32"/>
      <c r="B37" s="32"/>
      <c r="C37" s="35"/>
      <c r="D37" s="36"/>
      <c r="E37" s="74"/>
      <c r="F37" s="47"/>
      <c r="G37" s="153"/>
      <c r="H37" s="153"/>
      <c r="I37" s="209"/>
      <c r="J37" s="209"/>
      <c r="K37" s="153"/>
      <c r="M37" s="186"/>
      <c r="N37" s="203"/>
      <c r="O37" s="205"/>
      <c r="P37" s="27">
        <v>7</v>
      </c>
    </row>
    <row r="38" spans="1:18" ht="14.25" customHeight="1">
      <c r="A38" s="43"/>
      <c r="B38" s="35"/>
      <c r="C38" s="35"/>
      <c r="D38" s="36">
        <v>18</v>
      </c>
      <c r="E38" s="33" t="e">
        <f>_xlfn.IFNA(INDEX($A$4:$C$67,MATCH(D38,$A$4:$A$67,0),3),"")</f>
        <v>#NAME?</v>
      </c>
      <c r="F38" s="75" t="e">
        <f>_xlfn.IFNA(INDEX($A$4:$C$67,MATCH(D38,$A$4:$A$67,0),2),"")</f>
        <v>#NAME?</v>
      </c>
      <c r="G38" s="209"/>
      <c r="H38" s="153">
        <v>27</v>
      </c>
      <c r="I38" s="212"/>
      <c r="J38" s="209"/>
      <c r="K38" s="153"/>
      <c r="M38" s="186"/>
      <c r="N38" s="186"/>
      <c r="O38" s="161"/>
      <c r="P38" s="147" t="e">
        <f>_xlfn.IFNA(INDEX($A$3:$C$66,MATCH(38,$A$3:$A$66,0),2),"")</f>
        <v>#NAME?</v>
      </c>
      <c r="Q38" s="146" t="e">
        <f>_xlfn.IFNA(INDEX($A$3:$C$66,MATCH(38,$A$3:$A$66,0),3),"")</f>
        <v>#NAME?</v>
      </c>
      <c r="R38" s="27">
        <v>38</v>
      </c>
    </row>
    <row r="39" spans="1:15" ht="14.25" customHeight="1">
      <c r="A39" s="43"/>
      <c r="B39" s="35"/>
      <c r="C39" s="35"/>
      <c r="D39" s="36"/>
      <c r="E39" s="74"/>
      <c r="F39" s="66">
        <v>4</v>
      </c>
      <c r="G39" s="212"/>
      <c r="H39" s="209"/>
      <c r="I39" s="209"/>
      <c r="J39" s="153"/>
      <c r="M39" s="186"/>
      <c r="N39" s="187"/>
      <c r="O39" s="148">
        <v>23</v>
      </c>
    </row>
    <row r="40" spans="1:18" ht="14.25" customHeight="1">
      <c r="A40" s="43"/>
      <c r="B40" s="35"/>
      <c r="C40" s="35"/>
      <c r="D40" s="36">
        <v>19</v>
      </c>
      <c r="E40" s="33" t="e">
        <f>_xlfn.IFNA(INDEX($A$4:$C$67,MATCH(D40,$A$4:$A$67,0),3),"")</f>
        <v>#NAME?</v>
      </c>
      <c r="F40" s="75" t="e">
        <f>_xlfn.IFNA(INDEX($A$4:$C$67,MATCH(D40,$A$4:$A$67,0),2),"")</f>
        <v>#NAME?</v>
      </c>
      <c r="G40" s="209"/>
      <c r="H40" s="209"/>
      <c r="I40" s="209"/>
      <c r="J40" s="153"/>
      <c r="N40" s="186"/>
      <c r="O40" s="199"/>
      <c r="P40" s="147" t="e">
        <f>_xlfn.IFNA(INDEX($A$3:$C$66,MATCH(39,$A$3:$A$66,0),2),"")</f>
        <v>#NAME?</v>
      </c>
      <c r="Q40" s="146" t="e">
        <f>_xlfn.IFNA(INDEX($A$3:$C$66,MATCH(39,$A$3:$A$66,0),3),"")</f>
        <v>#NAME?</v>
      </c>
      <c r="R40" s="27">
        <v>39</v>
      </c>
    </row>
    <row r="41" spans="1:10" ht="14.25" customHeight="1">
      <c r="A41" s="43"/>
      <c r="B41" s="35"/>
      <c r="C41" s="35"/>
      <c r="D41" s="36"/>
      <c r="E41" s="74"/>
      <c r="F41" s="47"/>
      <c r="G41" s="153">
        <v>15</v>
      </c>
      <c r="H41" s="212"/>
      <c r="I41" s="209"/>
      <c r="J41" s="153"/>
    </row>
    <row r="42" spans="1:10" ht="14.25" customHeight="1">
      <c r="A42" s="43"/>
      <c r="B42" s="35"/>
      <c r="C42" s="35"/>
      <c r="D42" s="36">
        <v>20</v>
      </c>
      <c r="E42" s="33" t="e">
        <f>_xlfn.IFNA(INDEX($A$4:$C$67,MATCH(D42,$A$4:$A$67,0),3),"")</f>
        <v>#NAME?</v>
      </c>
      <c r="F42" s="75" t="e">
        <f>_xlfn.IFNA(INDEX($A$4:$C$67,MATCH(D42,$A$4:$A$67,0),2),"")</f>
        <v>#NAME?</v>
      </c>
      <c r="G42" s="214"/>
      <c r="H42" s="209"/>
      <c r="I42" s="153"/>
      <c r="J42" s="153"/>
    </row>
    <row r="43" spans="1:10" ht="9.75">
      <c r="A43" s="44"/>
      <c r="B43" s="34"/>
      <c r="C43" s="34"/>
      <c r="D43" s="36"/>
      <c r="E43" s="74"/>
      <c r="F43" s="47"/>
      <c r="G43" s="153"/>
      <c r="H43" s="153"/>
      <c r="I43" s="153"/>
      <c r="J43" s="153"/>
    </row>
    <row r="44" spans="1:10" ht="9.75">
      <c r="A44" s="44"/>
      <c r="B44" s="34"/>
      <c r="C44" s="34"/>
      <c r="D44" s="36"/>
      <c r="E44" s="74"/>
      <c r="F44" s="47"/>
      <c r="G44" s="153"/>
      <c r="H44" s="153"/>
      <c r="I44" s="153"/>
      <c r="J44" s="153"/>
    </row>
    <row r="45" spans="1:10" ht="9.75">
      <c r="A45" s="44"/>
      <c r="B45" s="34"/>
      <c r="C45" s="34"/>
      <c r="D45" s="36"/>
      <c r="E45" s="74"/>
      <c r="F45" s="47"/>
      <c r="G45" s="153"/>
      <c r="H45" s="153"/>
      <c r="I45" s="153"/>
      <c r="J45" s="153"/>
    </row>
    <row r="46" spans="1:10" ht="9.75">
      <c r="A46" s="44"/>
      <c r="B46" s="34"/>
      <c r="C46" s="34"/>
      <c r="D46" s="36"/>
      <c r="E46" s="74"/>
      <c r="F46" s="47"/>
      <c r="G46" s="153"/>
      <c r="H46" s="153"/>
      <c r="I46" s="153"/>
      <c r="J46" s="153"/>
    </row>
    <row r="47" spans="1:10" ht="9.75">
      <c r="A47" s="44"/>
      <c r="B47" s="34"/>
      <c r="C47" s="34"/>
      <c r="D47" s="36"/>
      <c r="E47" s="74"/>
      <c r="F47" s="47"/>
      <c r="G47" s="153"/>
      <c r="H47" s="153"/>
      <c r="I47" s="153"/>
      <c r="J47" s="153"/>
    </row>
    <row r="48" spans="1:18" ht="9.75">
      <c r="A48" s="44"/>
      <c r="B48" s="34"/>
      <c r="C48" s="34"/>
      <c r="D48" s="36"/>
      <c r="E48" s="74"/>
      <c r="F48" s="47"/>
      <c r="G48" s="153"/>
      <c r="H48" s="153"/>
      <c r="I48" s="153"/>
      <c r="J48" s="153"/>
      <c r="R48" s="26"/>
    </row>
    <row r="49" spans="1:18" ht="9.75">
      <c r="A49" s="44"/>
      <c r="B49" s="34"/>
      <c r="C49" s="34"/>
      <c r="D49" s="36"/>
      <c r="E49" s="74"/>
      <c r="F49" s="47"/>
      <c r="G49" s="153"/>
      <c r="H49" s="153"/>
      <c r="I49" s="153"/>
      <c r="J49" s="153"/>
      <c r="R49" s="26"/>
    </row>
    <row r="50" spans="1:18" ht="9.75">
      <c r="A50" s="44"/>
      <c r="B50" s="34"/>
      <c r="C50" s="34"/>
      <c r="D50" s="36"/>
      <c r="E50" s="74"/>
      <c r="F50" s="47"/>
      <c r="G50" s="153"/>
      <c r="H50" s="153"/>
      <c r="I50" s="153"/>
      <c r="J50" s="153"/>
      <c r="R50" s="26"/>
    </row>
    <row r="51" spans="1:18" ht="9.75">
      <c r="A51" s="44"/>
      <c r="B51" s="34"/>
      <c r="C51" s="34"/>
      <c r="D51" s="36"/>
      <c r="E51" s="74"/>
      <c r="F51" s="47"/>
      <c r="G51" s="153"/>
      <c r="H51" s="153"/>
      <c r="I51" s="153"/>
      <c r="J51" s="153"/>
      <c r="R51" s="26"/>
    </row>
    <row r="52" spans="1:18" ht="9.75">
      <c r="A52" s="37"/>
      <c r="B52" s="36"/>
      <c r="C52" s="36"/>
      <c r="D52" s="36"/>
      <c r="E52" s="74"/>
      <c r="F52" s="47"/>
      <c r="G52" s="153"/>
      <c r="H52" s="153"/>
      <c r="I52" s="153"/>
      <c r="J52" s="153"/>
      <c r="R52" s="26"/>
    </row>
    <row r="53" spans="1:18" ht="9.75">
      <c r="A53" s="37"/>
      <c r="B53" s="36"/>
      <c r="C53" s="36"/>
      <c r="D53" s="36"/>
      <c r="E53" s="74"/>
      <c r="F53" s="47"/>
      <c r="G53" s="153"/>
      <c r="H53" s="153"/>
      <c r="I53" s="153"/>
      <c r="J53" s="153"/>
      <c r="R53" s="26"/>
    </row>
    <row r="54" spans="1:18" ht="9.75">
      <c r="A54" s="37"/>
      <c r="B54" s="36"/>
      <c r="C54" s="36"/>
      <c r="D54" s="36"/>
      <c r="E54" s="74"/>
      <c r="F54" s="47"/>
      <c r="G54" s="153"/>
      <c r="H54" s="153"/>
      <c r="I54" s="153"/>
      <c r="J54" s="153"/>
      <c r="R54" s="26"/>
    </row>
    <row r="55" spans="1:18" ht="9.75">
      <c r="A55" s="37"/>
      <c r="B55" s="36"/>
      <c r="C55" s="36"/>
      <c r="D55" s="36"/>
      <c r="E55" s="74"/>
      <c r="F55" s="47"/>
      <c r="G55" s="153"/>
      <c r="H55" s="153"/>
      <c r="I55" s="153"/>
      <c r="J55" s="153"/>
      <c r="R55" s="26"/>
    </row>
    <row r="56" spans="1:18" ht="9.75">
      <c r="A56" s="37"/>
      <c r="B56" s="36"/>
      <c r="C56" s="36"/>
      <c r="D56" s="36"/>
      <c r="E56" s="74"/>
      <c r="F56" s="47"/>
      <c r="G56" s="153"/>
      <c r="H56" s="153"/>
      <c r="I56" s="153"/>
      <c r="J56" s="153"/>
      <c r="R56" s="26"/>
    </row>
    <row r="57" spans="1:18" ht="9.75">
      <c r="A57" s="37"/>
      <c r="B57" s="36"/>
      <c r="C57" s="36"/>
      <c r="D57" s="36"/>
      <c r="E57" s="74"/>
      <c r="F57" s="47"/>
      <c r="G57" s="153"/>
      <c r="H57" s="153"/>
      <c r="I57" s="153"/>
      <c r="J57" s="153"/>
      <c r="R57" s="26"/>
    </row>
    <row r="58" spans="1:18" ht="9.75">
      <c r="A58" s="37"/>
      <c r="B58" s="36"/>
      <c r="C58" s="36"/>
      <c r="D58" s="36"/>
      <c r="E58" s="74"/>
      <c r="F58" s="47"/>
      <c r="G58" s="153"/>
      <c r="H58" s="153"/>
      <c r="I58" s="153"/>
      <c r="J58" s="153"/>
      <c r="R58" s="26"/>
    </row>
    <row r="59" spans="1:18" ht="9.75">
      <c r="A59" s="37"/>
      <c r="B59" s="36"/>
      <c r="C59" s="36"/>
      <c r="D59" s="36"/>
      <c r="E59" s="74"/>
      <c r="F59" s="47"/>
      <c r="G59" s="153"/>
      <c r="H59" s="153"/>
      <c r="I59" s="153"/>
      <c r="J59" s="153"/>
      <c r="R59" s="26"/>
    </row>
    <row r="60" spans="1:18" ht="9.75">
      <c r="A60" s="37"/>
      <c r="B60" s="36"/>
      <c r="C60" s="36"/>
      <c r="D60" s="36"/>
      <c r="E60" s="74"/>
      <c r="F60" s="47"/>
      <c r="G60" s="153"/>
      <c r="H60" s="153"/>
      <c r="I60" s="153"/>
      <c r="J60" s="153"/>
      <c r="R60" s="26"/>
    </row>
    <row r="61" spans="1:18" ht="9.75">
      <c r="A61" s="37"/>
      <c r="B61" s="36"/>
      <c r="C61" s="36"/>
      <c r="D61" s="36"/>
      <c r="E61" s="74"/>
      <c r="F61" s="47"/>
      <c r="G61" s="153"/>
      <c r="H61" s="153"/>
      <c r="I61" s="153"/>
      <c r="J61" s="153"/>
      <c r="R61" s="26"/>
    </row>
    <row r="62" spans="1:18" ht="9.75">
      <c r="A62" s="37"/>
      <c r="B62" s="36"/>
      <c r="C62" s="36"/>
      <c r="D62" s="36"/>
      <c r="E62" s="74"/>
      <c r="F62" s="47"/>
      <c r="G62" s="153"/>
      <c r="H62" s="153"/>
      <c r="I62" s="153"/>
      <c r="J62" s="153"/>
      <c r="R62" s="26"/>
    </row>
    <row r="63" spans="1:18" ht="9.75">
      <c r="A63" s="37"/>
      <c r="B63" s="36"/>
      <c r="C63" s="36"/>
      <c r="D63" s="36"/>
      <c r="E63" s="74"/>
      <c r="F63" s="47"/>
      <c r="G63" s="153"/>
      <c r="H63" s="153"/>
      <c r="I63" s="153"/>
      <c r="J63" s="153"/>
      <c r="R63" s="26"/>
    </row>
    <row r="64" spans="1:18" ht="9.75">
      <c r="A64" s="37"/>
      <c r="B64" s="36"/>
      <c r="C64" s="36"/>
      <c r="D64" s="36"/>
      <c r="E64" s="74"/>
      <c r="F64" s="47"/>
      <c r="G64" s="153"/>
      <c r="H64" s="153"/>
      <c r="I64" s="153"/>
      <c r="J64" s="153"/>
      <c r="R64" s="26"/>
    </row>
    <row r="65" spans="1:18" ht="9.75">
      <c r="A65" s="37"/>
      <c r="B65" s="36"/>
      <c r="C65" s="36"/>
      <c r="D65" s="36"/>
      <c r="E65" s="74"/>
      <c r="F65" s="47"/>
      <c r="G65" s="153"/>
      <c r="H65" s="153"/>
      <c r="I65" s="153"/>
      <c r="J65" s="153"/>
      <c r="R65" s="26"/>
    </row>
    <row r="66" spans="1:18" ht="9.75">
      <c r="A66" s="37"/>
      <c r="B66" s="36"/>
      <c r="C66" s="36"/>
      <c r="D66" s="36"/>
      <c r="E66" s="74"/>
      <c r="F66" s="47"/>
      <c r="G66" s="153"/>
      <c r="H66" s="153"/>
      <c r="I66" s="153"/>
      <c r="J66" s="153"/>
      <c r="R66" s="26"/>
    </row>
    <row r="67" spans="1:18" ht="9.75">
      <c r="A67" s="37"/>
      <c r="B67" s="36"/>
      <c r="C67" s="36"/>
      <c r="D67" s="36"/>
      <c r="E67" s="74"/>
      <c r="F67" s="47"/>
      <c r="G67" s="153"/>
      <c r="H67" s="153"/>
      <c r="I67" s="153"/>
      <c r="J67" s="153"/>
      <c r="R67" s="26"/>
    </row>
    <row r="68" spans="4:18" ht="9.75">
      <c r="D68" s="36"/>
      <c r="E68" s="74"/>
      <c r="F68" s="47"/>
      <c r="G68" s="153"/>
      <c r="H68" s="153"/>
      <c r="I68" s="153"/>
      <c r="J68" s="153"/>
      <c r="R68" s="26"/>
    </row>
    <row r="69" spans="4:18" ht="9.75">
      <c r="D69" s="36"/>
      <c r="E69" s="74"/>
      <c r="F69" s="47"/>
      <c r="G69" s="153"/>
      <c r="H69" s="153"/>
      <c r="I69" s="153"/>
      <c r="J69" s="153"/>
      <c r="R69" s="26"/>
    </row>
    <row r="70" spans="4:18" ht="9.75">
      <c r="D70" s="36"/>
      <c r="E70" s="74"/>
      <c r="F70" s="47"/>
      <c r="G70" s="153"/>
      <c r="H70" s="153"/>
      <c r="I70" s="153"/>
      <c r="J70" s="153"/>
      <c r="R70" s="26"/>
    </row>
    <row r="71" spans="4:18" ht="9.75">
      <c r="D71" s="36"/>
      <c r="E71" s="74"/>
      <c r="F71" s="47"/>
      <c r="G71" s="153"/>
      <c r="H71" s="153"/>
      <c r="I71" s="153"/>
      <c r="J71" s="153"/>
      <c r="R71" s="26"/>
    </row>
    <row r="72" spans="4:18" ht="9.75">
      <c r="D72" s="36"/>
      <c r="E72" s="74"/>
      <c r="F72" s="47"/>
      <c r="G72" s="153"/>
      <c r="H72" s="153"/>
      <c r="I72" s="153"/>
      <c r="J72" s="153"/>
      <c r="R72" s="26"/>
    </row>
    <row r="73" spans="4:18" ht="9.75">
      <c r="D73" s="36"/>
      <c r="E73" s="74"/>
      <c r="F73" s="47"/>
      <c r="G73" s="153"/>
      <c r="H73" s="153"/>
      <c r="I73" s="153"/>
      <c r="J73" s="153"/>
      <c r="R73" s="26"/>
    </row>
    <row r="74" spans="4:18" ht="9.75">
      <c r="D74" s="36"/>
      <c r="E74" s="74"/>
      <c r="F74" s="47"/>
      <c r="G74" s="153"/>
      <c r="H74" s="153"/>
      <c r="I74" s="153"/>
      <c r="J74" s="153"/>
      <c r="R74" s="26"/>
    </row>
    <row r="75" spans="4:18" ht="9.75">
      <c r="D75" s="36"/>
      <c r="E75" s="74"/>
      <c r="F75" s="47"/>
      <c r="G75" s="153"/>
      <c r="H75" s="153"/>
      <c r="I75" s="153"/>
      <c r="J75" s="153"/>
      <c r="R75" s="26"/>
    </row>
    <row r="76" spans="4:18" ht="9.75">
      <c r="D76" s="36"/>
      <c r="E76" s="74"/>
      <c r="F76" s="47"/>
      <c r="G76" s="153"/>
      <c r="H76" s="153"/>
      <c r="I76" s="153"/>
      <c r="J76" s="153"/>
      <c r="R76" s="26"/>
    </row>
    <row r="77" spans="4:18" ht="9.75">
      <c r="D77" s="36"/>
      <c r="E77" s="74"/>
      <c r="F77" s="47"/>
      <c r="G77" s="153"/>
      <c r="H77" s="153"/>
      <c r="I77" s="153"/>
      <c r="J77" s="153"/>
      <c r="R77" s="26"/>
    </row>
    <row r="78" spans="4:18" ht="9.75">
      <c r="D78" s="36"/>
      <c r="E78" s="74"/>
      <c r="F78" s="47"/>
      <c r="G78" s="153"/>
      <c r="H78" s="153"/>
      <c r="I78" s="153"/>
      <c r="J78" s="153"/>
      <c r="R78" s="26"/>
    </row>
    <row r="79" spans="4:18" ht="9.75">
      <c r="D79" s="36"/>
      <c r="E79" s="74"/>
      <c r="F79" s="47"/>
      <c r="G79" s="153"/>
      <c r="H79" s="153"/>
      <c r="I79" s="153"/>
      <c r="J79" s="153"/>
      <c r="R79" s="26"/>
    </row>
    <row r="80" spans="4:18" ht="9.75">
      <c r="D80" s="36"/>
      <c r="E80" s="74"/>
      <c r="F80" s="47"/>
      <c r="G80" s="153"/>
      <c r="H80" s="153"/>
      <c r="I80" s="153"/>
      <c r="J80" s="153"/>
      <c r="R80" s="26"/>
    </row>
    <row r="81" spans="4:18" ht="9.75">
      <c r="D81" s="36"/>
      <c r="E81" s="74"/>
      <c r="F81" s="47"/>
      <c r="G81" s="153"/>
      <c r="H81" s="153"/>
      <c r="I81" s="153"/>
      <c r="J81" s="153"/>
      <c r="R81" s="26"/>
    </row>
    <row r="82" spans="4:18" ht="9.75">
      <c r="D82" s="36"/>
      <c r="E82" s="74"/>
      <c r="F82" s="47"/>
      <c r="G82" s="153"/>
      <c r="H82" s="153"/>
      <c r="I82" s="153"/>
      <c r="J82" s="153"/>
      <c r="R82" s="26"/>
    </row>
    <row r="83" spans="4:18" ht="9.75">
      <c r="D83" s="36"/>
      <c r="E83" s="74"/>
      <c r="F83" s="47"/>
      <c r="G83" s="153"/>
      <c r="H83" s="153"/>
      <c r="I83" s="153"/>
      <c r="J83" s="153"/>
      <c r="R83" s="26"/>
    </row>
    <row r="84" spans="4:18" ht="9.75">
      <c r="D84" s="36"/>
      <c r="E84" s="74"/>
      <c r="F84" s="47"/>
      <c r="G84" s="153"/>
      <c r="H84" s="153"/>
      <c r="I84" s="153"/>
      <c r="J84" s="153"/>
      <c r="R84" s="26"/>
    </row>
    <row r="85" spans="4:18" ht="9.75">
      <c r="D85" s="36"/>
      <c r="E85" s="74"/>
      <c r="F85" s="47"/>
      <c r="G85" s="153"/>
      <c r="H85" s="153"/>
      <c r="I85" s="153"/>
      <c r="J85" s="153"/>
      <c r="R85" s="26"/>
    </row>
    <row r="86" spans="4:18" ht="9.75">
      <c r="D86" s="36"/>
      <c r="E86" s="74"/>
      <c r="F86" s="47"/>
      <c r="G86" s="153"/>
      <c r="H86" s="153"/>
      <c r="I86" s="153"/>
      <c r="J86" s="153"/>
      <c r="R86" s="26"/>
    </row>
    <row r="87" spans="4:18" ht="9.75">
      <c r="D87" s="36"/>
      <c r="E87" s="74"/>
      <c r="F87" s="47"/>
      <c r="G87" s="153"/>
      <c r="H87" s="153"/>
      <c r="I87" s="153"/>
      <c r="J87" s="153"/>
      <c r="R87" s="26"/>
    </row>
    <row r="88" spans="4:18" ht="9.75">
      <c r="D88" s="36"/>
      <c r="E88" s="74"/>
      <c r="F88" s="47"/>
      <c r="G88" s="153"/>
      <c r="H88" s="153"/>
      <c r="I88" s="153"/>
      <c r="J88" s="153"/>
      <c r="R88" s="26"/>
    </row>
    <row r="89" spans="4:18" ht="9.75">
      <c r="D89" s="36"/>
      <c r="E89" s="74"/>
      <c r="F89" s="47"/>
      <c r="G89" s="153"/>
      <c r="H89" s="153"/>
      <c r="I89" s="153"/>
      <c r="J89" s="153"/>
      <c r="R89" s="26"/>
    </row>
    <row r="90" spans="4:18" ht="9.75">
      <c r="D90" s="36"/>
      <c r="E90" s="74"/>
      <c r="F90" s="47"/>
      <c r="G90" s="153"/>
      <c r="H90" s="153"/>
      <c r="I90" s="153"/>
      <c r="J90" s="153"/>
      <c r="R90" s="26"/>
    </row>
    <row r="91" spans="4:18" ht="9.75">
      <c r="D91" s="36"/>
      <c r="E91" s="74"/>
      <c r="F91" s="47"/>
      <c r="G91" s="153"/>
      <c r="H91" s="153"/>
      <c r="I91" s="153"/>
      <c r="J91" s="153"/>
      <c r="R91" s="26"/>
    </row>
    <row r="92" spans="4:18" ht="9.75">
      <c r="D92" s="36"/>
      <c r="E92" s="74"/>
      <c r="F92" s="47"/>
      <c r="G92" s="153"/>
      <c r="H92" s="153"/>
      <c r="I92" s="153"/>
      <c r="J92" s="153"/>
      <c r="R92" s="26"/>
    </row>
    <row r="93" spans="4:18" ht="9.75">
      <c r="D93" s="36"/>
      <c r="E93" s="74"/>
      <c r="F93" s="47"/>
      <c r="G93" s="153"/>
      <c r="H93" s="153"/>
      <c r="I93" s="153"/>
      <c r="J93" s="153"/>
      <c r="R93" s="26"/>
    </row>
    <row r="94" spans="4:18" ht="9.75">
      <c r="D94" s="36"/>
      <c r="E94" s="74"/>
      <c r="F94" s="47"/>
      <c r="G94" s="153"/>
      <c r="H94" s="153"/>
      <c r="I94" s="153"/>
      <c r="J94" s="153"/>
      <c r="R94" s="26"/>
    </row>
    <row r="95" spans="4:18" ht="9.75">
      <c r="D95" s="36"/>
      <c r="E95" s="74"/>
      <c r="F95" s="47"/>
      <c r="G95" s="153"/>
      <c r="H95" s="153"/>
      <c r="I95" s="153"/>
      <c r="J95" s="153"/>
      <c r="R95" s="26"/>
    </row>
    <row r="96" spans="4:18" ht="9.75">
      <c r="D96" s="36"/>
      <c r="E96" s="74"/>
      <c r="F96" s="47"/>
      <c r="G96" s="153"/>
      <c r="H96" s="153"/>
      <c r="I96" s="153"/>
      <c r="J96" s="153"/>
      <c r="R96" s="26"/>
    </row>
    <row r="97" spans="4:18" ht="9.75">
      <c r="D97" s="36"/>
      <c r="E97" s="74"/>
      <c r="F97" s="47"/>
      <c r="G97" s="153"/>
      <c r="H97" s="153"/>
      <c r="I97" s="153"/>
      <c r="J97" s="153"/>
      <c r="R97" s="26"/>
    </row>
    <row r="98" spans="4:18" ht="9.75">
      <c r="D98" s="36"/>
      <c r="E98" s="74"/>
      <c r="F98" s="47"/>
      <c r="G98" s="153"/>
      <c r="H98" s="153"/>
      <c r="I98" s="153"/>
      <c r="J98" s="153"/>
      <c r="R98" s="26"/>
    </row>
    <row r="99" spans="4:18" ht="9.75">
      <c r="D99" s="36"/>
      <c r="E99" s="74"/>
      <c r="F99" s="47"/>
      <c r="G99" s="153"/>
      <c r="H99" s="153"/>
      <c r="I99" s="153"/>
      <c r="J99" s="153"/>
      <c r="R99" s="26"/>
    </row>
    <row r="100" spans="4:18" ht="9.75">
      <c r="D100" s="36"/>
      <c r="E100" s="74"/>
      <c r="F100" s="47"/>
      <c r="G100" s="153"/>
      <c r="H100" s="153"/>
      <c r="I100" s="153"/>
      <c r="J100" s="153"/>
      <c r="R100" s="26"/>
    </row>
    <row r="101" spans="4:18" ht="9.75">
      <c r="D101" s="36"/>
      <c r="E101" s="74"/>
      <c r="F101" s="47"/>
      <c r="G101" s="153"/>
      <c r="H101" s="153"/>
      <c r="I101" s="153"/>
      <c r="J101" s="153"/>
      <c r="R101" s="26"/>
    </row>
    <row r="102" spans="4:18" ht="9.75">
      <c r="D102" s="36"/>
      <c r="E102" s="74"/>
      <c r="F102" s="47"/>
      <c r="G102" s="153"/>
      <c r="H102" s="153"/>
      <c r="I102" s="153"/>
      <c r="J102" s="153"/>
      <c r="R102" s="26"/>
    </row>
    <row r="103" spans="4:18" ht="9.75">
      <c r="D103" s="36"/>
      <c r="E103" s="74"/>
      <c r="F103" s="47"/>
      <c r="G103" s="153"/>
      <c r="H103" s="153"/>
      <c r="I103" s="153"/>
      <c r="J103" s="153"/>
      <c r="R103" s="26"/>
    </row>
    <row r="104" spans="4:18" ht="9.75">
      <c r="D104" s="36"/>
      <c r="E104" s="74"/>
      <c r="F104" s="47"/>
      <c r="G104" s="153"/>
      <c r="H104" s="153"/>
      <c r="I104" s="153"/>
      <c r="J104" s="153"/>
      <c r="R104" s="26"/>
    </row>
    <row r="105" spans="4:18" ht="9.75">
      <c r="D105" s="36"/>
      <c r="E105" s="74"/>
      <c r="F105" s="47"/>
      <c r="G105" s="153"/>
      <c r="H105" s="153"/>
      <c r="I105" s="153"/>
      <c r="J105" s="153"/>
      <c r="R105" s="26"/>
    </row>
    <row r="106" spans="4:18" ht="9.75">
      <c r="D106" s="36"/>
      <c r="E106" s="74"/>
      <c r="F106" s="47"/>
      <c r="G106" s="153"/>
      <c r="H106" s="153"/>
      <c r="I106" s="153"/>
      <c r="J106" s="153"/>
      <c r="R106" s="26"/>
    </row>
    <row r="107" spans="4:18" ht="9.75">
      <c r="D107" s="36"/>
      <c r="E107" s="74"/>
      <c r="F107" s="47"/>
      <c r="G107" s="153"/>
      <c r="H107" s="153"/>
      <c r="I107" s="153"/>
      <c r="J107" s="153"/>
      <c r="R107" s="26"/>
    </row>
    <row r="108" spans="4:18" ht="9.75">
      <c r="D108" s="36"/>
      <c r="E108" s="74"/>
      <c r="F108" s="47"/>
      <c r="G108" s="153"/>
      <c r="H108" s="153"/>
      <c r="I108" s="153"/>
      <c r="J108" s="153"/>
      <c r="R108" s="26"/>
    </row>
    <row r="109" spans="4:18" ht="9.75">
      <c r="D109" s="36"/>
      <c r="E109" s="74"/>
      <c r="F109" s="47"/>
      <c r="G109" s="153"/>
      <c r="H109" s="153"/>
      <c r="I109" s="153"/>
      <c r="J109" s="153"/>
      <c r="R109" s="26"/>
    </row>
    <row r="110" spans="4:18" ht="9.75">
      <c r="D110" s="36"/>
      <c r="E110" s="74"/>
      <c r="F110" s="47"/>
      <c r="G110" s="153"/>
      <c r="H110" s="153"/>
      <c r="I110" s="153"/>
      <c r="J110" s="153"/>
      <c r="R110" s="26"/>
    </row>
    <row r="111" spans="4:18" ht="9.75">
      <c r="D111" s="36"/>
      <c r="E111" s="74"/>
      <c r="F111" s="47"/>
      <c r="G111" s="153"/>
      <c r="H111" s="153"/>
      <c r="I111" s="153"/>
      <c r="J111" s="153"/>
      <c r="R111" s="26"/>
    </row>
    <row r="112" spans="4:18" ht="9.75">
      <c r="D112" s="36"/>
      <c r="E112" s="74"/>
      <c r="F112" s="47"/>
      <c r="G112" s="153"/>
      <c r="H112" s="153"/>
      <c r="I112" s="153"/>
      <c r="J112" s="153"/>
      <c r="R112" s="26"/>
    </row>
    <row r="113" spans="4:18" ht="9.75">
      <c r="D113" s="36"/>
      <c r="E113" s="74"/>
      <c r="F113" s="47"/>
      <c r="G113" s="153"/>
      <c r="H113" s="153"/>
      <c r="I113" s="153"/>
      <c r="J113" s="153"/>
      <c r="R113" s="26"/>
    </row>
    <row r="114" spans="4:18" ht="9.75">
      <c r="D114" s="36"/>
      <c r="E114" s="74"/>
      <c r="F114" s="47"/>
      <c r="G114" s="153"/>
      <c r="H114" s="153"/>
      <c r="I114" s="153"/>
      <c r="J114" s="153"/>
      <c r="R114" s="26"/>
    </row>
    <row r="115" spans="4:18" ht="9.75">
      <c r="D115" s="36"/>
      <c r="E115" s="74"/>
      <c r="F115" s="47"/>
      <c r="G115" s="153"/>
      <c r="H115" s="153"/>
      <c r="I115" s="153"/>
      <c r="J115" s="153"/>
      <c r="R115" s="26"/>
    </row>
    <row r="116" spans="4:18" ht="9.75">
      <c r="D116" s="36"/>
      <c r="E116" s="74"/>
      <c r="F116" s="47"/>
      <c r="G116" s="153"/>
      <c r="H116" s="153"/>
      <c r="I116" s="153"/>
      <c r="J116" s="153"/>
      <c r="R116" s="26"/>
    </row>
    <row r="117" spans="4:18" ht="9.75">
      <c r="D117" s="36"/>
      <c r="E117" s="74"/>
      <c r="F117" s="47"/>
      <c r="G117" s="153"/>
      <c r="H117" s="153"/>
      <c r="I117" s="153"/>
      <c r="J117" s="153"/>
      <c r="R117" s="26"/>
    </row>
    <row r="118" spans="4:18" ht="9.75">
      <c r="D118" s="36"/>
      <c r="E118" s="74"/>
      <c r="F118" s="47"/>
      <c r="G118" s="153"/>
      <c r="H118" s="153"/>
      <c r="I118" s="153"/>
      <c r="J118" s="153"/>
      <c r="R118" s="26"/>
    </row>
    <row r="119" spans="4:18" ht="9.75">
      <c r="D119" s="36"/>
      <c r="E119" s="74"/>
      <c r="F119" s="47"/>
      <c r="G119" s="153"/>
      <c r="H119" s="153"/>
      <c r="I119" s="153"/>
      <c r="J119" s="153"/>
      <c r="R119" s="26"/>
    </row>
    <row r="120" spans="4:18" ht="9.75">
      <c r="D120" s="36"/>
      <c r="E120" s="74"/>
      <c r="F120" s="47"/>
      <c r="G120" s="153"/>
      <c r="H120" s="153"/>
      <c r="I120" s="153"/>
      <c r="J120" s="153"/>
      <c r="R120" s="26"/>
    </row>
    <row r="121" spans="4:18" ht="9.75">
      <c r="D121" s="36"/>
      <c r="E121" s="74"/>
      <c r="F121" s="47"/>
      <c r="G121" s="153"/>
      <c r="H121" s="153"/>
      <c r="I121" s="153"/>
      <c r="J121" s="153"/>
      <c r="R121" s="26"/>
    </row>
    <row r="122" spans="4:18" ht="9.75">
      <c r="D122" s="36"/>
      <c r="E122" s="74"/>
      <c r="F122" s="47"/>
      <c r="G122" s="153"/>
      <c r="H122" s="153"/>
      <c r="I122" s="153"/>
      <c r="J122" s="153"/>
      <c r="R122" s="26"/>
    </row>
    <row r="123" spans="4:18" ht="9.75">
      <c r="D123" s="36"/>
      <c r="E123" s="74"/>
      <c r="F123" s="47"/>
      <c r="G123" s="153"/>
      <c r="H123" s="153"/>
      <c r="I123" s="153"/>
      <c r="J123" s="153"/>
      <c r="R123" s="26"/>
    </row>
    <row r="124" spans="4:18" ht="9.75">
      <c r="D124" s="36"/>
      <c r="E124" s="74"/>
      <c r="F124" s="47"/>
      <c r="G124" s="153"/>
      <c r="H124" s="153"/>
      <c r="I124" s="153"/>
      <c r="J124" s="153"/>
      <c r="R124" s="26"/>
    </row>
    <row r="125" spans="4:18" ht="9.75">
      <c r="D125" s="36"/>
      <c r="E125" s="74"/>
      <c r="F125" s="47"/>
      <c r="G125" s="153"/>
      <c r="H125" s="153"/>
      <c r="I125" s="153"/>
      <c r="J125" s="153"/>
      <c r="R125" s="26"/>
    </row>
    <row r="126" spans="4:18" ht="9.75">
      <c r="D126" s="36"/>
      <c r="E126" s="74"/>
      <c r="F126" s="47"/>
      <c r="G126" s="153"/>
      <c r="H126" s="153"/>
      <c r="I126" s="153"/>
      <c r="J126" s="153"/>
      <c r="R126" s="26"/>
    </row>
    <row r="127" spans="4:18" ht="9.75">
      <c r="D127" s="36"/>
      <c r="E127" s="74"/>
      <c r="F127" s="47"/>
      <c r="G127" s="153"/>
      <c r="H127" s="153"/>
      <c r="I127" s="153"/>
      <c r="J127" s="153"/>
      <c r="R127" s="26"/>
    </row>
    <row r="128" spans="4:18" ht="9.75">
      <c r="D128" s="36"/>
      <c r="E128" s="74"/>
      <c r="F128" s="47"/>
      <c r="G128" s="153"/>
      <c r="H128" s="153"/>
      <c r="I128" s="153"/>
      <c r="J128" s="153"/>
      <c r="R128" s="26"/>
    </row>
    <row r="129" spans="4:18" ht="9.75">
      <c r="D129" s="36"/>
      <c r="E129" s="74"/>
      <c r="F129" s="47"/>
      <c r="G129" s="153"/>
      <c r="H129" s="153"/>
      <c r="I129" s="153"/>
      <c r="J129" s="153"/>
      <c r="R129" s="26"/>
    </row>
    <row r="130" spans="4:18" ht="9.75">
      <c r="D130" s="36"/>
      <c r="E130" s="74"/>
      <c r="F130" s="47"/>
      <c r="G130" s="153"/>
      <c r="H130" s="153"/>
      <c r="I130" s="153"/>
      <c r="J130" s="153"/>
      <c r="R130" s="26"/>
    </row>
    <row r="131" spans="4:18" ht="9.75">
      <c r="D131" s="36"/>
      <c r="E131" s="74"/>
      <c r="F131" s="47"/>
      <c r="G131" s="153"/>
      <c r="H131" s="153"/>
      <c r="I131" s="153"/>
      <c r="J131" s="153"/>
      <c r="R131" s="26"/>
    </row>
    <row r="132" spans="4:18" ht="9.75">
      <c r="D132" s="36"/>
      <c r="E132" s="74"/>
      <c r="F132" s="47"/>
      <c r="G132" s="153"/>
      <c r="H132" s="153"/>
      <c r="I132" s="153"/>
      <c r="J132" s="153"/>
      <c r="R132" s="26"/>
    </row>
  </sheetData>
  <sheetProtection/>
  <printOptions/>
  <pageMargins left="0.17" right="0.17" top="0.2" bottom="0.17" header="0.17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131"/>
  <sheetViews>
    <sheetView zoomScale="115" zoomScaleNormal="115" zoomScalePageLayoutView="0" workbookViewId="0" topLeftCell="A10">
      <selection activeCell="S18" sqref="S18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148" customWidth="1"/>
    <col min="19" max="16384" width="8.88671875" style="26" customWidth="1"/>
  </cols>
  <sheetData>
    <row r="1" ht="16.5" customHeight="1"/>
    <row r="2" ht="16.5" customHeight="1"/>
    <row r="3" spans="1:19" ht="14.2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149"/>
      <c r="P3" s="38" t="s">
        <v>28</v>
      </c>
      <c r="Q3" s="77" t="s">
        <v>29</v>
      </c>
      <c r="R3" s="149"/>
      <c r="S3" s="29"/>
    </row>
    <row r="4" spans="1:19" ht="14.2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151"/>
      <c r="L4" s="149"/>
      <c r="M4" s="159"/>
      <c r="N4" s="159"/>
      <c r="O4" s="178"/>
      <c r="P4" s="147" t="e">
        <f>_xlfn.IFNA(INDEX($A$3:$C$66,MATCH(21,$A$3:$A$66,0),2),"")</f>
        <v>#NAME?</v>
      </c>
      <c r="Q4" s="146" t="e">
        <f>_xlfn.IFNA(INDEX($A$3:$C$66,MATCH(21,$A$3:$A$66,0),3),"")</f>
        <v>#NAME?</v>
      </c>
      <c r="R4" s="149">
        <v>21</v>
      </c>
      <c r="S4" s="29"/>
    </row>
    <row r="5" spans="1:19" ht="14.25" customHeight="1">
      <c r="A5" s="32"/>
      <c r="B5" s="32"/>
      <c r="C5" s="35"/>
      <c r="D5" s="29"/>
      <c r="E5" s="31"/>
      <c r="F5" s="46"/>
      <c r="G5" s="158">
        <v>9</v>
      </c>
      <c r="H5" s="160"/>
      <c r="I5" s="157"/>
      <c r="J5" s="158"/>
      <c r="K5" s="152"/>
      <c r="L5" s="159"/>
      <c r="M5" s="161"/>
      <c r="N5" s="162"/>
      <c r="O5" s="159">
        <v>17</v>
      </c>
      <c r="P5" s="30"/>
      <c r="Q5" s="56"/>
      <c r="R5" s="149"/>
      <c r="S5" s="29"/>
    </row>
    <row r="6" spans="1:19" ht="14.2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52"/>
      <c r="L6" s="159"/>
      <c r="M6" s="161"/>
      <c r="N6" s="159"/>
      <c r="O6" s="179"/>
      <c r="P6" s="147" t="e">
        <f>_xlfn.IFNA(INDEX($A$3:$C$66,MATCH(22,$A$3:$A$66,0),2),"")</f>
        <v>#NAME?</v>
      </c>
      <c r="Q6" s="146" t="e">
        <f>_xlfn.IFNA(INDEX($A$3:$C$66,MATCH(22,$A$3:$A$66,0),3),"")</f>
        <v>#NAME?</v>
      </c>
      <c r="R6" s="149">
        <v>22</v>
      </c>
      <c r="S6" s="29"/>
    </row>
    <row r="7" spans="1:19" ht="14.2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/>
      <c r="O7" s="164"/>
      <c r="P7" s="31">
        <v>5</v>
      </c>
      <c r="Q7" s="57"/>
      <c r="R7" s="149"/>
      <c r="S7" s="29"/>
    </row>
    <row r="8" spans="1:19" ht="14.2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25</v>
      </c>
      <c r="I8" s="160"/>
      <c r="J8" s="157"/>
      <c r="K8" s="152"/>
      <c r="L8" s="161"/>
      <c r="M8" s="162"/>
      <c r="N8" s="159">
        <v>29</v>
      </c>
      <c r="O8" s="159"/>
      <c r="P8" s="21" t="e">
        <f>_xlfn.IFNA(INDEX($A$3:$C$66,MATCH(23,$A$3:$A$66,0),2),"")</f>
        <v>#NAME?</v>
      </c>
      <c r="Q8" s="146" t="e">
        <f>_xlfn.IFNA(INDEX($A$3:$C$66,MATCH(23,$A$3:$A$66,0),3),"")</f>
        <v>#NAME?</v>
      </c>
      <c r="R8" s="149">
        <v>23</v>
      </c>
      <c r="S8" s="29"/>
    </row>
    <row r="9" spans="1:19" ht="14.2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52"/>
      <c r="L9" s="161"/>
      <c r="M9" s="159"/>
      <c r="N9" s="167"/>
      <c r="O9" s="180"/>
      <c r="P9" s="30"/>
      <c r="Q9" s="56"/>
      <c r="R9" s="149"/>
      <c r="S9" s="29"/>
    </row>
    <row r="10" spans="1:19" ht="14.2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52"/>
      <c r="L10" s="161"/>
      <c r="M10" s="159"/>
      <c r="N10" s="166"/>
      <c r="O10" s="159"/>
      <c r="P10" s="147" t="e">
        <f>_xlfn.IFNA(INDEX($A$3:$C$66,MATCH(24,$A$3:$A$66,0),2),"")</f>
        <v>#NAME?</v>
      </c>
      <c r="Q10" s="146" t="e">
        <f>_xlfn.IFNA(INDEX($A$3:$C$66,MATCH(24,$A$3:$A$66,0),3),"")</f>
        <v>#NAME?</v>
      </c>
      <c r="R10" s="149">
        <v>24</v>
      </c>
      <c r="S10" s="29"/>
    </row>
    <row r="11" spans="1:19" ht="14.25" customHeight="1">
      <c r="A11" s="32"/>
      <c r="B11" s="32"/>
      <c r="C11" s="35"/>
      <c r="D11" s="29"/>
      <c r="E11" s="31"/>
      <c r="F11" s="30"/>
      <c r="G11" s="158">
        <v>10</v>
      </c>
      <c r="H11" s="160"/>
      <c r="I11" s="157">
        <v>33</v>
      </c>
      <c r="J11" s="163"/>
      <c r="K11" s="152"/>
      <c r="L11" s="164"/>
      <c r="M11" s="159">
        <v>35</v>
      </c>
      <c r="N11" s="164"/>
      <c r="O11" s="181">
        <v>18</v>
      </c>
      <c r="P11" s="30"/>
      <c r="Q11" s="56"/>
      <c r="R11" s="149"/>
      <c r="S11" s="29"/>
    </row>
    <row r="12" spans="1:19" ht="14.2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65"/>
      <c r="K12" s="152"/>
      <c r="L12" s="166"/>
      <c r="M12" s="159"/>
      <c r="N12" s="161"/>
      <c r="O12" s="159"/>
      <c r="P12" s="147" t="e">
        <f>_xlfn.IFNA(INDEX($A$3:$C$66,MATCH(25,$A$3:$A$66,0),2),"")</f>
        <v>#NAME?</v>
      </c>
      <c r="Q12" s="146" t="e">
        <f>_xlfn.IFNA(INDEX($A$3:$C$66,MATCH(25,$A$3:$A$66,0),3),"")</f>
        <v>#NAME?</v>
      </c>
      <c r="R12" s="149">
        <v>25</v>
      </c>
      <c r="S12" s="29"/>
    </row>
    <row r="13" spans="1:19" ht="14.25" customHeight="1">
      <c r="A13" s="32"/>
      <c r="B13" s="32"/>
      <c r="C13" s="35"/>
      <c r="D13" s="29"/>
      <c r="E13" s="31"/>
      <c r="F13" s="46"/>
      <c r="G13" s="158"/>
      <c r="H13" s="158"/>
      <c r="I13" s="158"/>
      <c r="J13" s="165"/>
      <c r="K13" s="152"/>
      <c r="L13" s="166"/>
      <c r="M13" s="159"/>
      <c r="N13" s="159"/>
      <c r="O13" s="181"/>
      <c r="P13" s="30"/>
      <c r="Q13" s="56"/>
      <c r="R13" s="149"/>
      <c r="S13" s="29"/>
    </row>
    <row r="14" spans="1:19" ht="14.2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65"/>
      <c r="K14" s="152"/>
      <c r="L14" s="166"/>
      <c r="M14" s="159"/>
      <c r="N14" s="161"/>
      <c r="O14" s="159"/>
      <c r="P14" s="147" t="e">
        <f>_xlfn.IFNA(INDEX($A$3:$C$66,MATCH(26,$A$3:$A$66,0),2),"")</f>
        <v>#NAME?</v>
      </c>
      <c r="Q14" s="146" t="e">
        <f>_xlfn.IFNA(INDEX($A$3:$C$66,MATCH(26,$A$3:$A$66,0),3),"")</f>
        <v>#NAME?</v>
      </c>
      <c r="R14" s="149">
        <v>26</v>
      </c>
      <c r="S14" s="29"/>
    </row>
    <row r="15" spans="1:19" ht="14.25" customHeight="1">
      <c r="A15" s="32"/>
      <c r="B15" s="32"/>
      <c r="C15" s="35"/>
      <c r="D15" s="29"/>
      <c r="E15" s="31"/>
      <c r="F15" s="46"/>
      <c r="G15" s="158">
        <v>11</v>
      </c>
      <c r="H15" s="160"/>
      <c r="I15" s="157"/>
      <c r="J15" s="165"/>
      <c r="K15" s="152"/>
      <c r="L15" s="167"/>
      <c r="M15" s="166"/>
      <c r="N15" s="162"/>
      <c r="O15" s="183">
        <v>19</v>
      </c>
      <c r="P15" s="30"/>
      <c r="Q15" s="56"/>
      <c r="R15" s="149"/>
      <c r="S15" s="29"/>
    </row>
    <row r="16" spans="1:19" ht="14.2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6"/>
      <c r="H16" s="157"/>
      <c r="I16" s="157"/>
      <c r="J16" s="165"/>
      <c r="K16" s="152"/>
      <c r="L16" s="167"/>
      <c r="M16" s="166"/>
      <c r="N16" s="159"/>
      <c r="O16" s="178"/>
      <c r="P16" s="147" t="e">
        <f>_xlfn.IFNA(INDEX($A$3:$C$66,MATCH(27,$A$3:$A$66,0),2),"")</f>
        <v>#NAME?</v>
      </c>
      <c r="Q16" s="146" t="e">
        <f>_xlfn.IFNA(INDEX($A$3:$C$66,MATCH(27,$A$3:$A$66,0),3),"")</f>
        <v>#NAME?</v>
      </c>
      <c r="R16" s="149">
        <v>27</v>
      </c>
      <c r="S16" s="29"/>
    </row>
    <row r="17" spans="1:19" ht="14.25" customHeight="1">
      <c r="A17" s="32"/>
      <c r="B17" s="32"/>
      <c r="C17" s="35"/>
      <c r="D17" s="29"/>
      <c r="E17" s="31"/>
      <c r="F17" s="46"/>
      <c r="G17" s="158"/>
      <c r="H17" s="158">
        <v>26</v>
      </c>
      <c r="I17" s="160"/>
      <c r="J17" s="165"/>
      <c r="K17" s="152"/>
      <c r="L17" s="167"/>
      <c r="M17" s="164"/>
      <c r="N17" s="159">
        <v>30</v>
      </c>
      <c r="O17" s="159"/>
      <c r="P17" s="46"/>
      <c r="Q17" s="56"/>
      <c r="R17" s="149"/>
      <c r="S17" s="29"/>
    </row>
    <row r="18" spans="1:19" ht="14.2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96"/>
      <c r="J18" s="168"/>
      <c r="K18" s="169">
        <v>39</v>
      </c>
      <c r="L18" s="167"/>
      <c r="M18" s="159"/>
      <c r="N18" s="167"/>
      <c r="O18" s="159"/>
      <c r="P18" s="21" t="e">
        <f>_xlfn.IFNA(INDEX($A$3:$C$66,MATCH(28,$A$3:$A$66,0),2),"")</f>
        <v>#NAME?</v>
      </c>
      <c r="Q18" s="146" t="e">
        <f>_xlfn.IFNA(INDEX($A$3:$C$66,MATCH(28,$A$3:$A$66,0),3),"")</f>
        <v>#NAME?</v>
      </c>
      <c r="R18" s="149">
        <v>28</v>
      </c>
      <c r="S18" s="29"/>
    </row>
    <row r="19" spans="1:19" ht="14.25" customHeight="1">
      <c r="A19" s="32"/>
      <c r="B19" s="32"/>
      <c r="C19" s="35"/>
      <c r="D19" s="29"/>
      <c r="E19" s="31"/>
      <c r="F19" s="56">
        <v>2</v>
      </c>
      <c r="G19" s="160"/>
      <c r="H19" s="157"/>
      <c r="I19" s="157"/>
      <c r="J19" s="168">
        <v>37</v>
      </c>
      <c r="K19" s="170"/>
      <c r="L19" s="167">
        <v>38</v>
      </c>
      <c r="M19" s="159"/>
      <c r="N19" s="166"/>
      <c r="O19" s="162"/>
      <c r="P19" s="31">
        <v>6</v>
      </c>
      <c r="Q19" s="57"/>
      <c r="R19" s="149"/>
      <c r="S19" s="29"/>
    </row>
    <row r="20" spans="1:19" ht="14.2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7"/>
      <c r="I20" s="157"/>
      <c r="J20" s="168"/>
      <c r="K20" s="169">
        <v>40</v>
      </c>
      <c r="L20" s="167"/>
      <c r="M20" s="159"/>
      <c r="N20" s="166"/>
      <c r="O20" s="159"/>
      <c r="P20" s="21" t="e">
        <f>_xlfn.IFNA(INDEX($A$3:$C$66,MATCH(29,$A$3:$A$66,0),2),"")</f>
        <v>#NAME?</v>
      </c>
      <c r="Q20" s="146" t="e">
        <f>_xlfn.IFNA(INDEX($A$3:$C$66,MATCH(29,$A$3:$A$66,0),3),"")</f>
        <v>#NAME?</v>
      </c>
      <c r="R20" s="149">
        <v>29</v>
      </c>
      <c r="S20" s="29"/>
    </row>
    <row r="21" spans="1:19" ht="14.25" customHeight="1">
      <c r="A21" s="32"/>
      <c r="B21" s="32"/>
      <c r="C21" s="35"/>
      <c r="D21" s="29"/>
      <c r="E21" s="31"/>
      <c r="F21" s="46"/>
      <c r="G21" s="158">
        <v>12</v>
      </c>
      <c r="H21" s="163"/>
      <c r="I21" s="157"/>
      <c r="J21" s="168"/>
      <c r="K21" s="152"/>
      <c r="L21" s="167"/>
      <c r="M21" s="159"/>
      <c r="N21" s="164"/>
      <c r="O21" s="159">
        <v>20</v>
      </c>
      <c r="P21" s="30"/>
      <c r="Q21" s="56"/>
      <c r="R21" s="149"/>
      <c r="S21" s="29"/>
    </row>
    <row r="22" spans="1:19" ht="14.2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6"/>
      <c r="H22" s="157"/>
      <c r="I22" s="158"/>
      <c r="J22" s="168"/>
      <c r="K22" s="152"/>
      <c r="L22" s="167"/>
      <c r="M22" s="159"/>
      <c r="N22" s="161"/>
      <c r="O22" s="181"/>
      <c r="P22" s="147" t="e">
        <f>_xlfn.IFNA(INDEX($A$3:$C$66,MATCH(30,$A$3:$A$66,0),2),"")</f>
        <v>#NAME?</v>
      </c>
      <c r="Q22" s="146" t="e">
        <f>_xlfn.IFNA(INDEX($A$3:$C$66,MATCH(30,$A$3:$A$66,0),3),"")</f>
        <v>#NAME?</v>
      </c>
      <c r="R22" s="149">
        <v>30</v>
      </c>
      <c r="S22" s="29"/>
    </row>
    <row r="23" spans="1:19" ht="14.25" customHeight="1">
      <c r="A23" s="32"/>
      <c r="B23" s="32"/>
      <c r="C23" s="35"/>
      <c r="D23" s="29"/>
      <c r="E23" s="31"/>
      <c r="F23" s="30"/>
      <c r="G23" s="158"/>
      <c r="H23" s="158"/>
      <c r="I23" s="158"/>
      <c r="J23" s="168"/>
      <c r="K23" s="152"/>
      <c r="L23" s="167"/>
      <c r="M23" s="159"/>
      <c r="N23" s="159"/>
      <c r="O23" s="159"/>
      <c r="P23" s="30"/>
      <c r="Q23" s="56"/>
      <c r="R23" s="149"/>
      <c r="S23" s="29"/>
    </row>
    <row r="24" spans="1:19" ht="14.2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68"/>
      <c r="K24" s="152"/>
      <c r="L24" s="167"/>
      <c r="M24" s="159"/>
      <c r="N24" s="161"/>
      <c r="O24" s="181"/>
      <c r="P24" s="147" t="e">
        <f>_xlfn.IFNA(INDEX($A$3:$C$66,MATCH(31,$A$3:$A$66,0),2),"")</f>
        <v>#NAME?</v>
      </c>
      <c r="Q24" s="146" t="e">
        <f>_xlfn.IFNA(INDEX($A$3:$C$66,MATCH(31,$A$3:$A$66,0),3),"")</f>
        <v>#NAME?</v>
      </c>
      <c r="R24" s="149">
        <v>31</v>
      </c>
      <c r="S24" s="29"/>
    </row>
    <row r="25" spans="1:19" ht="14.25" customHeight="1">
      <c r="A25" s="32"/>
      <c r="B25" s="32"/>
      <c r="C25" s="35"/>
      <c r="D25" s="29"/>
      <c r="E25" s="31"/>
      <c r="F25" s="46"/>
      <c r="G25" s="158">
        <v>13</v>
      </c>
      <c r="H25" s="160"/>
      <c r="I25" s="157"/>
      <c r="J25" s="158"/>
      <c r="K25" s="189"/>
      <c r="L25" s="159"/>
      <c r="M25" s="161"/>
      <c r="N25" s="162"/>
      <c r="O25" s="159"/>
      <c r="R25" s="150"/>
      <c r="S25" s="29"/>
    </row>
    <row r="26" spans="1:19" ht="14.2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32" t="e">
        <f>_xlfn.IFNA(INDEX($A$4:$C$65,MATCH(D26,$A$4:$A$65,0),2),"")</f>
        <v>#NAME?</v>
      </c>
      <c r="G26" s="157"/>
      <c r="H26" s="157"/>
      <c r="I26" s="157"/>
      <c r="J26" s="158"/>
      <c r="K26" s="189"/>
      <c r="L26" s="159"/>
      <c r="M26" s="161"/>
      <c r="N26" s="161"/>
      <c r="O26" s="161">
        <v>21</v>
      </c>
      <c r="P26" s="147" t="e">
        <f>_xlfn.IFNA(INDEX($A$3:$C$66,MATCH(32,$A$3:$A$66,0),2),"")</f>
        <v>#NAME?</v>
      </c>
      <c r="Q26" s="146" t="e">
        <f>_xlfn.IFNA(INDEX($A$3:$C$66,MATCH(32,$A$3:$A$66,0),3),"")</f>
        <v>#NAME?</v>
      </c>
      <c r="R26" s="151">
        <v>32</v>
      </c>
      <c r="S26" s="29"/>
    </row>
    <row r="27" spans="1:19" ht="14.25" customHeight="1">
      <c r="A27" s="32"/>
      <c r="B27" s="32"/>
      <c r="C27" s="35"/>
      <c r="D27" s="29"/>
      <c r="E27" s="50" t="e">
        <f>_xlfn.IFNA(INDEX($A$4:$C$65,MATCH(D27,$A$4:$A$65,0),3),"")</f>
        <v>#NAME?</v>
      </c>
      <c r="F27" s="46" t="e">
        <f>_xlfn.IFNA(INDEX($A$4:$C$65,MATCH(D27,$A$4:$A$65,0),2),"")</f>
        <v>#NAME?</v>
      </c>
      <c r="G27" s="163"/>
      <c r="H27" s="157"/>
      <c r="I27" s="157"/>
      <c r="J27" s="158"/>
      <c r="K27" s="189"/>
      <c r="L27" s="159"/>
      <c r="M27" s="161"/>
      <c r="N27" s="161"/>
      <c r="O27" s="162"/>
      <c r="P27" s="27">
        <v>7</v>
      </c>
      <c r="R27" s="150"/>
      <c r="S27" s="29"/>
    </row>
    <row r="28" spans="1:19" ht="14.2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32" t="e">
        <f>_xlfn.IFNA(INDEX($A$4:$C$65,MATCH(D28,$A$4:$A$65,0),2),"")</f>
        <v>#NAME?</v>
      </c>
      <c r="G28" s="157"/>
      <c r="H28" s="158">
        <v>27</v>
      </c>
      <c r="I28" s="160"/>
      <c r="J28" s="157"/>
      <c r="K28" s="189"/>
      <c r="L28" s="161"/>
      <c r="M28" s="162"/>
      <c r="N28" s="159">
        <v>31</v>
      </c>
      <c r="O28" s="161"/>
      <c r="P28" s="147" t="e">
        <f>_xlfn.IFNA(INDEX($A$3:$C$66,MATCH(33,$A$3:$A$66,0),2),"")</f>
        <v>#NAME?</v>
      </c>
      <c r="Q28" s="146" t="e">
        <f>_xlfn.IFNA(INDEX($A$3:$C$66,MATCH(33,$A$3:$A$66,0),3),"")</f>
        <v>#NAME?</v>
      </c>
      <c r="R28" s="151">
        <v>33</v>
      </c>
      <c r="S28" s="29"/>
    </row>
    <row r="29" spans="1:19" ht="14.25" customHeight="1">
      <c r="A29" s="32"/>
      <c r="B29" s="32"/>
      <c r="C29" s="35"/>
      <c r="D29" s="29"/>
      <c r="E29" s="31"/>
      <c r="F29" s="46"/>
      <c r="G29" s="158"/>
      <c r="H29" s="158"/>
      <c r="I29" s="157"/>
      <c r="J29" s="157"/>
      <c r="K29" s="189"/>
      <c r="L29" s="161"/>
      <c r="M29" s="161"/>
      <c r="N29" s="159"/>
      <c r="O29" s="159"/>
      <c r="P29" s="30"/>
      <c r="Q29" s="57"/>
      <c r="R29" s="149"/>
      <c r="S29" s="29"/>
    </row>
    <row r="30" spans="1:19" ht="14.2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6"/>
      <c r="H30" s="157"/>
      <c r="I30" s="157"/>
      <c r="J30" s="157"/>
      <c r="K30" s="189"/>
      <c r="L30" s="161"/>
      <c r="M30" s="161"/>
      <c r="N30" s="161"/>
      <c r="O30" s="181"/>
      <c r="P30" s="147" t="e">
        <f>_xlfn.IFNA(INDEX($A$3:$C$66,MATCH(34,$A$3:$A$66,0),2),"")</f>
        <v>#NAME?</v>
      </c>
      <c r="Q30" s="146" t="e">
        <f>_xlfn.IFNA(INDEX($A$3:$C$66,MATCH(34,$A$3:$A$66,0),3),"")</f>
        <v>#NAME?</v>
      </c>
      <c r="R30" s="149">
        <v>34</v>
      </c>
      <c r="S30" s="29"/>
    </row>
    <row r="31" spans="1:19" ht="14.25" customHeight="1">
      <c r="A31" s="32"/>
      <c r="B31" s="32"/>
      <c r="C31" s="35"/>
      <c r="D31" s="29"/>
      <c r="E31" s="31"/>
      <c r="F31" s="46"/>
      <c r="G31" s="158">
        <v>14</v>
      </c>
      <c r="H31" s="160"/>
      <c r="I31" s="157">
        <v>34</v>
      </c>
      <c r="J31" s="163"/>
      <c r="K31" s="189"/>
      <c r="L31" s="164"/>
      <c r="M31" s="161">
        <v>35</v>
      </c>
      <c r="N31" s="162"/>
      <c r="O31" s="159">
        <v>22</v>
      </c>
      <c r="P31" s="30"/>
      <c r="Q31" s="57"/>
      <c r="R31" s="149"/>
      <c r="S31" s="29"/>
    </row>
    <row r="32" spans="1:19" ht="14.2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6"/>
      <c r="H32" s="157"/>
      <c r="I32" s="158"/>
      <c r="J32" s="157"/>
      <c r="K32" s="152"/>
      <c r="L32" s="161"/>
      <c r="M32" s="159"/>
      <c r="N32" s="161"/>
      <c r="O32" s="181"/>
      <c r="P32" s="147" t="e">
        <f>_xlfn.IFNA(INDEX($A$3:$C$66,MATCH(35,$A$3:$A$66,0),2),"")</f>
        <v>#NAME?</v>
      </c>
      <c r="Q32" s="146" t="e">
        <f>_xlfn.IFNA(INDEX($A$3:$C$66,MATCH(35,$A$3:$A$66,0),3),"")</f>
        <v>#NAME?</v>
      </c>
      <c r="R32" s="149">
        <v>35</v>
      </c>
      <c r="S32" s="29"/>
    </row>
    <row r="33" spans="1:19" ht="14.25" customHeight="1">
      <c r="A33" s="32"/>
      <c r="B33" s="32"/>
      <c r="C33" s="35"/>
      <c r="D33" s="29"/>
      <c r="E33" s="31"/>
      <c r="F33" s="46"/>
      <c r="G33" s="158"/>
      <c r="H33" s="158"/>
      <c r="I33" s="158"/>
      <c r="J33" s="157"/>
      <c r="K33" s="152"/>
      <c r="L33" s="161"/>
      <c r="M33" s="159"/>
      <c r="N33" s="159"/>
      <c r="O33" s="159"/>
      <c r="R33" s="149"/>
      <c r="S33" s="29"/>
    </row>
    <row r="34" spans="1:19" ht="14.2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6"/>
      <c r="H34" s="157"/>
      <c r="I34" s="158"/>
      <c r="J34" s="157"/>
      <c r="K34" s="152"/>
      <c r="L34" s="161"/>
      <c r="M34" s="159"/>
      <c r="N34" s="161"/>
      <c r="O34" s="181"/>
      <c r="P34" s="147" t="e">
        <f>_xlfn.IFNA(INDEX($A$3:$C$66,MATCH(36,$A$3:$A$66,0),2),"")</f>
        <v>#NAME?</v>
      </c>
      <c r="Q34" s="146" t="e">
        <f>_xlfn.IFNA(INDEX($A$3:$C$66,MATCH(36,$A$3:$A$66,0),3),"")</f>
        <v>#NAME?</v>
      </c>
      <c r="R34" s="149">
        <v>36</v>
      </c>
      <c r="S34" s="29"/>
    </row>
    <row r="35" spans="1:19" ht="14.25" customHeight="1">
      <c r="A35" s="32"/>
      <c r="B35" s="32"/>
      <c r="C35" s="35"/>
      <c r="D35" s="29"/>
      <c r="E35" s="31"/>
      <c r="F35" s="30"/>
      <c r="G35" s="158">
        <v>15</v>
      </c>
      <c r="H35" s="160"/>
      <c r="I35" s="157"/>
      <c r="J35" s="157"/>
      <c r="K35" s="152"/>
      <c r="L35" s="161"/>
      <c r="M35" s="161"/>
      <c r="N35" s="162"/>
      <c r="O35" s="159">
        <v>23</v>
      </c>
      <c r="P35" s="47"/>
      <c r="R35" s="149"/>
      <c r="S35" s="29"/>
    </row>
    <row r="36" spans="1:19" ht="14.2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57"/>
      <c r="J36" s="157"/>
      <c r="K36" s="152"/>
      <c r="L36" s="161"/>
      <c r="M36" s="161"/>
      <c r="N36" s="161"/>
      <c r="O36" s="181"/>
      <c r="P36" s="147" t="e">
        <f>_xlfn.IFNA(INDEX($A$3:$C$66,MATCH(37,$A$3:$A$66,0),2),"")</f>
        <v>#NAME?</v>
      </c>
      <c r="Q36" s="146" t="e">
        <f>_xlfn.IFNA(INDEX($A$3:$C$66,MATCH(37,$A$3:$A$66,0),3),"")</f>
        <v>#NAME?</v>
      </c>
      <c r="R36" s="149">
        <v>37</v>
      </c>
      <c r="S36" s="29"/>
    </row>
    <row r="37" spans="1:15" ht="14.25" customHeight="1">
      <c r="A37" s="32"/>
      <c r="B37" s="32"/>
      <c r="C37" s="35"/>
      <c r="D37" s="36"/>
      <c r="E37" s="74"/>
      <c r="F37" s="47"/>
      <c r="G37" s="171"/>
      <c r="H37" s="171"/>
      <c r="I37" s="193"/>
      <c r="J37" s="193"/>
      <c r="K37" s="153"/>
      <c r="L37" s="186"/>
      <c r="M37" s="186"/>
      <c r="N37" s="203"/>
      <c r="O37" s="203"/>
    </row>
    <row r="38" spans="1:18" ht="14.2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3"/>
      <c r="H38" s="171">
        <v>28</v>
      </c>
      <c r="I38" s="192"/>
      <c r="J38" s="193"/>
      <c r="K38" s="153"/>
      <c r="L38" s="186"/>
      <c r="M38" s="187"/>
      <c r="N38" s="203">
        <v>32</v>
      </c>
      <c r="O38" s="161"/>
      <c r="P38" s="147" t="e">
        <f>_xlfn.IFNA(INDEX($A$3:$C$66,MATCH(38,$A$3:$A$66,0),2),"")</f>
        <v>#NAME?</v>
      </c>
      <c r="Q38" s="146" t="e">
        <f>_xlfn.IFNA(INDEX($A$3:$C$66,MATCH(38,$A$3:$A$66,0),3),"")</f>
        <v>#NAME?</v>
      </c>
      <c r="R38" s="148">
        <v>38</v>
      </c>
    </row>
    <row r="39" spans="1:16" ht="14.25" customHeight="1">
      <c r="A39" s="43"/>
      <c r="B39" s="32"/>
      <c r="C39" s="35"/>
      <c r="D39" s="36"/>
      <c r="E39" s="74"/>
      <c r="F39" s="66">
        <v>4</v>
      </c>
      <c r="G39" s="192"/>
      <c r="H39" s="193"/>
      <c r="I39" s="193"/>
      <c r="J39" s="171"/>
      <c r="M39" s="186"/>
      <c r="N39" s="186"/>
      <c r="O39" s="187"/>
      <c r="P39" s="27">
        <v>8</v>
      </c>
    </row>
    <row r="40" spans="1:18" ht="14.2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93"/>
      <c r="I40" s="193"/>
      <c r="J40" s="171"/>
      <c r="M40" s="186"/>
      <c r="N40" s="186"/>
      <c r="O40" s="186"/>
      <c r="P40" s="147" t="e">
        <f>_xlfn.IFNA(INDEX($A$3:$C$66,MATCH(39,$A$3:$A$66,0),2),"")</f>
        <v>#NAME?</v>
      </c>
      <c r="Q40" s="146" t="e">
        <f>_xlfn.IFNA(INDEX($A$3:$C$66,MATCH(39,$A$3:$A$66,0),3),"")</f>
        <v>#NAME?</v>
      </c>
      <c r="R40" s="148">
        <v>39</v>
      </c>
    </row>
    <row r="41" spans="1:15" ht="14.25" customHeight="1">
      <c r="A41" s="43"/>
      <c r="B41" s="32"/>
      <c r="C41" s="35"/>
      <c r="D41" s="36"/>
      <c r="E41" s="74"/>
      <c r="F41" s="47"/>
      <c r="G41" s="171">
        <v>16</v>
      </c>
      <c r="H41" s="192"/>
      <c r="I41" s="193"/>
      <c r="J41" s="171"/>
      <c r="M41" s="186"/>
      <c r="N41" s="187"/>
      <c r="O41" s="203">
        <v>24</v>
      </c>
    </row>
    <row r="42" spans="1:18" ht="14.2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5"/>
      <c r="H42" s="193"/>
      <c r="I42" s="171"/>
      <c r="J42" s="171"/>
      <c r="N42" s="186"/>
      <c r="O42" s="199"/>
      <c r="P42" s="147" t="e">
        <f>_xlfn.IFNA(INDEX($A$3:$C$66,MATCH(40,$A$3:$A$66,0),2),"")</f>
        <v>#NAME?</v>
      </c>
      <c r="Q42" s="146" t="e">
        <f>_xlfn.IFNA(INDEX($A$3:$C$66,MATCH(40,$A$3:$A$66,0),3),"")</f>
        <v>#NAME?</v>
      </c>
      <c r="R42" s="148">
        <v>40</v>
      </c>
    </row>
    <row r="43" spans="1:15" ht="9.75">
      <c r="A43" s="43"/>
      <c r="B43" s="32"/>
      <c r="C43" s="35"/>
      <c r="D43" s="36"/>
      <c r="E43" s="74"/>
      <c r="F43" s="47"/>
      <c r="G43" s="171"/>
      <c r="H43" s="171"/>
      <c r="I43" s="171"/>
      <c r="J43" s="171"/>
      <c r="N43" s="203"/>
      <c r="O43" s="203"/>
    </row>
    <row r="44" spans="1:15" ht="9.75">
      <c r="A44" s="44"/>
      <c r="B44" s="46"/>
      <c r="C44" s="34"/>
      <c r="D44" s="36"/>
      <c r="E44" s="74"/>
      <c r="F44" s="47"/>
      <c r="G44" s="171"/>
      <c r="H44" s="171"/>
      <c r="I44" s="171"/>
      <c r="J44" s="171"/>
      <c r="N44" s="203"/>
      <c r="O44" s="203"/>
    </row>
    <row r="45" spans="1:10" ht="9.75">
      <c r="A45" s="44"/>
      <c r="B45" s="46"/>
      <c r="C45" s="34"/>
      <c r="D45" s="36"/>
      <c r="E45" s="74"/>
      <c r="F45" s="47"/>
      <c r="G45" s="171"/>
      <c r="H45" s="171"/>
      <c r="I45" s="171"/>
      <c r="J45" s="171"/>
    </row>
    <row r="46" spans="1:18" ht="9.75">
      <c r="A46" s="44"/>
      <c r="B46" s="46"/>
      <c r="C46" s="34"/>
      <c r="D46" s="36"/>
      <c r="E46" s="74"/>
      <c r="F46" s="47"/>
      <c r="G46" s="171"/>
      <c r="H46" s="171"/>
      <c r="I46" s="171"/>
      <c r="J46" s="171"/>
      <c r="R46" s="150"/>
    </row>
    <row r="47" spans="1:18" ht="9.75">
      <c r="A47" s="44"/>
      <c r="B47" s="46"/>
      <c r="C47" s="34"/>
      <c r="D47" s="36"/>
      <c r="E47" s="74"/>
      <c r="F47" s="47"/>
      <c r="G47" s="171"/>
      <c r="H47" s="171"/>
      <c r="I47" s="171"/>
      <c r="J47" s="171"/>
      <c r="R47" s="150"/>
    </row>
    <row r="48" spans="1:18" ht="9.75">
      <c r="A48" s="44"/>
      <c r="B48" s="46"/>
      <c r="C48" s="34"/>
      <c r="D48" s="36"/>
      <c r="E48" s="74"/>
      <c r="F48" s="47"/>
      <c r="G48" s="171"/>
      <c r="H48" s="171"/>
      <c r="I48" s="171"/>
      <c r="J48" s="171"/>
      <c r="R48" s="150"/>
    </row>
    <row r="49" spans="1:18" ht="9.75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150"/>
    </row>
    <row r="50" spans="1:18" ht="9.75">
      <c r="A50" s="37"/>
      <c r="B50" s="47"/>
      <c r="C50" s="36"/>
      <c r="D50" s="36"/>
      <c r="E50" s="74"/>
      <c r="F50" s="47"/>
      <c r="G50" s="171"/>
      <c r="H50" s="171"/>
      <c r="I50" s="171"/>
      <c r="J50" s="171"/>
      <c r="R50" s="150"/>
    </row>
    <row r="51" spans="1:18" ht="9.75">
      <c r="A51" s="37"/>
      <c r="B51" s="47"/>
      <c r="C51" s="36"/>
      <c r="D51" s="36"/>
      <c r="E51" s="74"/>
      <c r="F51" s="47"/>
      <c r="G51" s="171"/>
      <c r="H51" s="171"/>
      <c r="I51" s="171"/>
      <c r="J51" s="171"/>
      <c r="R51" s="150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150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150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150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150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150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150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150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150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150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150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150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150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150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150"/>
    </row>
    <row r="66" spans="4:18" ht="9.75">
      <c r="D66" s="36"/>
      <c r="E66" s="74"/>
      <c r="F66" s="47"/>
      <c r="G66" s="171"/>
      <c r="H66" s="171"/>
      <c r="I66" s="171"/>
      <c r="J66" s="171"/>
      <c r="R66" s="150"/>
    </row>
    <row r="67" spans="4:18" ht="9.75">
      <c r="D67" s="36"/>
      <c r="E67" s="74"/>
      <c r="F67" s="47"/>
      <c r="G67" s="171"/>
      <c r="H67" s="171"/>
      <c r="I67" s="171"/>
      <c r="J67" s="171"/>
      <c r="R67" s="150"/>
    </row>
    <row r="68" spans="4:18" ht="9.75">
      <c r="D68" s="36"/>
      <c r="E68" s="74"/>
      <c r="F68" s="47"/>
      <c r="G68" s="171"/>
      <c r="H68" s="171"/>
      <c r="I68" s="171"/>
      <c r="J68" s="171"/>
      <c r="R68" s="150"/>
    </row>
    <row r="69" spans="4:18" ht="9.75">
      <c r="D69" s="36"/>
      <c r="E69" s="74"/>
      <c r="F69" s="47"/>
      <c r="G69" s="171"/>
      <c r="H69" s="171"/>
      <c r="I69" s="171"/>
      <c r="J69" s="171"/>
      <c r="R69" s="150"/>
    </row>
    <row r="70" spans="4:18" ht="9.75">
      <c r="D70" s="36"/>
      <c r="E70" s="74"/>
      <c r="F70" s="47"/>
      <c r="G70" s="171"/>
      <c r="H70" s="171"/>
      <c r="I70" s="171"/>
      <c r="J70" s="171"/>
      <c r="R70" s="150"/>
    </row>
    <row r="71" spans="4:18" ht="9.75">
      <c r="D71" s="36"/>
      <c r="E71" s="74"/>
      <c r="F71" s="47"/>
      <c r="G71" s="171"/>
      <c r="H71" s="171"/>
      <c r="I71" s="171"/>
      <c r="J71" s="171"/>
      <c r="R71" s="150"/>
    </row>
    <row r="72" spans="4:18" ht="9.75">
      <c r="D72" s="36"/>
      <c r="E72" s="74"/>
      <c r="F72" s="47"/>
      <c r="G72" s="171"/>
      <c r="H72" s="171"/>
      <c r="I72" s="171"/>
      <c r="J72" s="171"/>
      <c r="R72" s="150"/>
    </row>
    <row r="73" spans="4:18" ht="9.75">
      <c r="D73" s="36"/>
      <c r="E73" s="74"/>
      <c r="F73" s="47"/>
      <c r="G73" s="171"/>
      <c r="H73" s="171"/>
      <c r="I73" s="171"/>
      <c r="J73" s="171"/>
      <c r="R73" s="150"/>
    </row>
    <row r="74" spans="4:18" ht="9.75">
      <c r="D74" s="36"/>
      <c r="E74" s="74"/>
      <c r="F74" s="47"/>
      <c r="G74" s="171"/>
      <c r="H74" s="171"/>
      <c r="I74" s="171"/>
      <c r="J74" s="171"/>
      <c r="R74" s="150"/>
    </row>
    <row r="75" spans="4:18" ht="9.75">
      <c r="D75" s="36"/>
      <c r="E75" s="74"/>
      <c r="F75" s="47"/>
      <c r="G75" s="171"/>
      <c r="H75" s="171"/>
      <c r="I75" s="171"/>
      <c r="J75" s="171"/>
      <c r="R75" s="150"/>
    </row>
    <row r="76" spans="4:18" ht="9.75">
      <c r="D76" s="36"/>
      <c r="E76" s="74"/>
      <c r="F76" s="47"/>
      <c r="G76" s="171"/>
      <c r="H76" s="171"/>
      <c r="I76" s="171"/>
      <c r="J76" s="171"/>
      <c r="R76" s="150"/>
    </row>
    <row r="77" spans="4:18" ht="9.75">
      <c r="D77" s="36"/>
      <c r="E77" s="74"/>
      <c r="F77" s="47"/>
      <c r="G77" s="171"/>
      <c r="H77" s="171"/>
      <c r="I77" s="171"/>
      <c r="J77" s="171"/>
      <c r="R77" s="150"/>
    </row>
    <row r="78" spans="4:18" ht="9.75">
      <c r="D78" s="36"/>
      <c r="E78" s="74"/>
      <c r="F78" s="47"/>
      <c r="G78" s="171"/>
      <c r="H78" s="171"/>
      <c r="I78" s="171"/>
      <c r="J78" s="171"/>
      <c r="R78" s="150"/>
    </row>
    <row r="79" spans="2:18" ht="9.75">
      <c r="B79" s="26"/>
      <c r="D79" s="36"/>
      <c r="E79" s="74"/>
      <c r="F79" s="47"/>
      <c r="G79" s="171"/>
      <c r="H79" s="171"/>
      <c r="I79" s="171"/>
      <c r="J79" s="171"/>
      <c r="R79" s="150"/>
    </row>
    <row r="80" spans="2:18" ht="9.75">
      <c r="B80" s="26"/>
      <c r="D80" s="36"/>
      <c r="E80" s="74"/>
      <c r="F80" s="47"/>
      <c r="G80" s="171"/>
      <c r="H80" s="171"/>
      <c r="I80" s="171"/>
      <c r="J80" s="171"/>
      <c r="R80" s="150"/>
    </row>
    <row r="81" spans="2:18" ht="9.75">
      <c r="B81" s="26"/>
      <c r="D81" s="36"/>
      <c r="E81" s="74"/>
      <c r="F81" s="47"/>
      <c r="G81" s="171"/>
      <c r="H81" s="171"/>
      <c r="I81" s="171"/>
      <c r="J81" s="171"/>
      <c r="R81" s="150"/>
    </row>
    <row r="82" spans="2:18" ht="9.75">
      <c r="B82" s="26"/>
      <c r="D82" s="36"/>
      <c r="E82" s="74"/>
      <c r="F82" s="47"/>
      <c r="G82" s="171"/>
      <c r="H82" s="171"/>
      <c r="I82" s="171"/>
      <c r="J82" s="171"/>
      <c r="R82" s="150"/>
    </row>
    <row r="83" spans="2:18" ht="9.75">
      <c r="B83" s="26"/>
      <c r="D83" s="36"/>
      <c r="E83" s="74"/>
      <c r="F83" s="47"/>
      <c r="G83" s="171"/>
      <c r="H83" s="171"/>
      <c r="I83" s="171"/>
      <c r="J83" s="171"/>
      <c r="R83" s="150"/>
    </row>
    <row r="84" spans="2:18" ht="9.75">
      <c r="B84" s="26"/>
      <c r="D84" s="36"/>
      <c r="E84" s="74"/>
      <c r="F84" s="47"/>
      <c r="G84" s="171"/>
      <c r="H84" s="171"/>
      <c r="I84" s="171"/>
      <c r="J84" s="171"/>
      <c r="R84" s="150"/>
    </row>
    <row r="85" spans="2:18" ht="9.75">
      <c r="B85" s="26"/>
      <c r="D85" s="36"/>
      <c r="E85" s="74"/>
      <c r="F85" s="47"/>
      <c r="G85" s="171"/>
      <c r="H85" s="171"/>
      <c r="I85" s="171"/>
      <c r="J85" s="171"/>
      <c r="R85" s="150"/>
    </row>
    <row r="86" spans="2:18" ht="9.75">
      <c r="B86" s="26"/>
      <c r="D86" s="36"/>
      <c r="E86" s="74"/>
      <c r="F86" s="47"/>
      <c r="G86" s="171"/>
      <c r="H86" s="171"/>
      <c r="I86" s="171"/>
      <c r="J86" s="171"/>
      <c r="R86" s="150"/>
    </row>
    <row r="87" spans="2:18" ht="9.75">
      <c r="B87" s="26"/>
      <c r="D87" s="36"/>
      <c r="E87" s="74"/>
      <c r="F87" s="47"/>
      <c r="G87" s="171"/>
      <c r="H87" s="171"/>
      <c r="I87" s="171"/>
      <c r="J87" s="171"/>
      <c r="R87" s="150"/>
    </row>
    <row r="88" spans="2:18" ht="9.75">
      <c r="B88" s="26"/>
      <c r="D88" s="36"/>
      <c r="E88" s="74"/>
      <c r="F88" s="47"/>
      <c r="G88" s="171"/>
      <c r="H88" s="171"/>
      <c r="I88" s="171"/>
      <c r="J88" s="171"/>
      <c r="R88" s="150"/>
    </row>
    <row r="89" spans="2:18" ht="9.75">
      <c r="B89" s="26"/>
      <c r="D89" s="36"/>
      <c r="E89" s="74"/>
      <c r="F89" s="47"/>
      <c r="G89" s="171"/>
      <c r="H89" s="171"/>
      <c r="I89" s="171"/>
      <c r="J89" s="171"/>
      <c r="R89" s="150"/>
    </row>
    <row r="90" spans="2:18" ht="9.75">
      <c r="B90" s="26"/>
      <c r="D90" s="36"/>
      <c r="E90" s="74"/>
      <c r="F90" s="47"/>
      <c r="G90" s="171"/>
      <c r="H90" s="171"/>
      <c r="I90" s="171"/>
      <c r="J90" s="171"/>
      <c r="R90" s="150"/>
    </row>
    <row r="91" spans="2:18" ht="9.75">
      <c r="B91" s="26"/>
      <c r="D91" s="36"/>
      <c r="E91" s="74"/>
      <c r="F91" s="47"/>
      <c r="G91" s="171"/>
      <c r="H91" s="171"/>
      <c r="I91" s="171"/>
      <c r="J91" s="171"/>
      <c r="R91" s="150"/>
    </row>
    <row r="92" spans="2:18" ht="9.75">
      <c r="B92" s="26"/>
      <c r="D92" s="36"/>
      <c r="E92" s="74"/>
      <c r="F92" s="47"/>
      <c r="G92" s="171"/>
      <c r="H92" s="171"/>
      <c r="I92" s="171"/>
      <c r="J92" s="171"/>
      <c r="R92" s="150"/>
    </row>
    <row r="93" spans="2:18" ht="9.75">
      <c r="B93" s="26"/>
      <c r="D93" s="36"/>
      <c r="E93" s="74"/>
      <c r="F93" s="47"/>
      <c r="G93" s="171"/>
      <c r="H93" s="171"/>
      <c r="I93" s="171"/>
      <c r="J93" s="171"/>
      <c r="R93" s="150"/>
    </row>
    <row r="94" spans="2:18" ht="9.75">
      <c r="B94" s="26"/>
      <c r="D94" s="36"/>
      <c r="E94" s="74"/>
      <c r="F94" s="47"/>
      <c r="G94" s="171"/>
      <c r="H94" s="171"/>
      <c r="I94" s="171"/>
      <c r="J94" s="171"/>
      <c r="R94" s="150"/>
    </row>
    <row r="95" spans="2:18" ht="9.75">
      <c r="B95" s="26"/>
      <c r="D95" s="36"/>
      <c r="E95" s="74"/>
      <c r="F95" s="47"/>
      <c r="G95" s="171"/>
      <c r="H95" s="171"/>
      <c r="I95" s="171"/>
      <c r="J95" s="171"/>
      <c r="R95" s="150"/>
    </row>
    <row r="96" spans="2:18" ht="9.75">
      <c r="B96" s="26"/>
      <c r="D96" s="36"/>
      <c r="E96" s="74"/>
      <c r="F96" s="47"/>
      <c r="G96" s="171"/>
      <c r="H96" s="171"/>
      <c r="I96" s="171"/>
      <c r="J96" s="171"/>
      <c r="R96" s="150"/>
    </row>
    <row r="97" spans="2:18" ht="9.75">
      <c r="B97" s="26"/>
      <c r="D97" s="36"/>
      <c r="E97" s="74"/>
      <c r="F97" s="47"/>
      <c r="G97" s="171"/>
      <c r="H97" s="171"/>
      <c r="I97" s="171"/>
      <c r="J97" s="171"/>
      <c r="R97" s="150"/>
    </row>
    <row r="98" spans="2:18" ht="9.75">
      <c r="B98" s="26"/>
      <c r="D98" s="36"/>
      <c r="E98" s="74"/>
      <c r="F98" s="47"/>
      <c r="G98" s="171"/>
      <c r="H98" s="171"/>
      <c r="I98" s="171"/>
      <c r="J98" s="171"/>
      <c r="R98" s="150"/>
    </row>
    <row r="99" spans="2:18" ht="9.75">
      <c r="B99" s="26"/>
      <c r="D99" s="36"/>
      <c r="E99" s="74"/>
      <c r="F99" s="47"/>
      <c r="G99" s="171"/>
      <c r="H99" s="171"/>
      <c r="I99" s="171"/>
      <c r="J99" s="171"/>
      <c r="R99" s="150"/>
    </row>
    <row r="100" spans="2:18" ht="9.75">
      <c r="B100" s="26"/>
      <c r="D100" s="36"/>
      <c r="E100" s="74"/>
      <c r="F100" s="47"/>
      <c r="G100" s="171"/>
      <c r="H100" s="171"/>
      <c r="I100" s="171"/>
      <c r="J100" s="171"/>
      <c r="R100" s="150"/>
    </row>
    <row r="101" spans="2:18" ht="9.75">
      <c r="B101" s="26"/>
      <c r="D101" s="36"/>
      <c r="E101" s="74"/>
      <c r="F101" s="47"/>
      <c r="G101" s="171"/>
      <c r="H101" s="171"/>
      <c r="I101" s="171"/>
      <c r="J101" s="171"/>
      <c r="R101" s="150"/>
    </row>
    <row r="102" spans="2:18" ht="9.75">
      <c r="B102" s="26"/>
      <c r="D102" s="36"/>
      <c r="E102" s="74"/>
      <c r="F102" s="47"/>
      <c r="G102" s="171"/>
      <c r="H102" s="171"/>
      <c r="I102" s="171"/>
      <c r="J102" s="171"/>
      <c r="R102" s="150"/>
    </row>
    <row r="103" spans="2:18" ht="9.75">
      <c r="B103" s="26"/>
      <c r="D103" s="36"/>
      <c r="E103" s="74"/>
      <c r="F103" s="47"/>
      <c r="G103" s="171"/>
      <c r="H103" s="171"/>
      <c r="I103" s="171"/>
      <c r="J103" s="171"/>
      <c r="R103" s="150"/>
    </row>
    <row r="104" spans="2:18" ht="9.75">
      <c r="B104" s="26"/>
      <c r="D104" s="36"/>
      <c r="E104" s="74"/>
      <c r="F104" s="47"/>
      <c r="G104" s="171"/>
      <c r="H104" s="171"/>
      <c r="I104" s="171"/>
      <c r="J104" s="171"/>
      <c r="R104" s="150"/>
    </row>
    <row r="105" spans="2:18" ht="9.75">
      <c r="B105" s="26"/>
      <c r="D105" s="36"/>
      <c r="E105" s="74"/>
      <c r="F105" s="47"/>
      <c r="G105" s="171"/>
      <c r="H105" s="171"/>
      <c r="I105" s="171"/>
      <c r="J105" s="171"/>
      <c r="R105" s="150"/>
    </row>
    <row r="106" spans="2:18" ht="9.75">
      <c r="B106" s="26"/>
      <c r="D106" s="36"/>
      <c r="E106" s="74"/>
      <c r="F106" s="47"/>
      <c r="G106" s="171"/>
      <c r="H106" s="171"/>
      <c r="I106" s="171"/>
      <c r="J106" s="171"/>
      <c r="R106" s="150"/>
    </row>
    <row r="107" spans="2:18" ht="9.75">
      <c r="B107" s="26"/>
      <c r="D107" s="36"/>
      <c r="E107" s="74"/>
      <c r="F107" s="47"/>
      <c r="G107" s="171"/>
      <c r="H107" s="171"/>
      <c r="I107" s="171"/>
      <c r="J107" s="171"/>
      <c r="R107" s="150"/>
    </row>
    <row r="108" spans="2:18" ht="9.75">
      <c r="B108" s="26"/>
      <c r="D108" s="36"/>
      <c r="E108" s="74"/>
      <c r="F108" s="47"/>
      <c r="G108" s="171"/>
      <c r="H108" s="171"/>
      <c r="I108" s="171"/>
      <c r="J108" s="171"/>
      <c r="R108" s="150"/>
    </row>
    <row r="109" spans="2:18" ht="9.75">
      <c r="B109" s="26"/>
      <c r="D109" s="36"/>
      <c r="E109" s="74"/>
      <c r="F109" s="47"/>
      <c r="G109" s="171"/>
      <c r="H109" s="171"/>
      <c r="I109" s="171"/>
      <c r="J109" s="171"/>
      <c r="R109" s="150"/>
    </row>
    <row r="110" spans="2:18" ht="9.75">
      <c r="B110" s="26"/>
      <c r="D110" s="36"/>
      <c r="E110" s="74"/>
      <c r="F110" s="47"/>
      <c r="G110" s="171"/>
      <c r="H110" s="171"/>
      <c r="I110" s="171"/>
      <c r="J110" s="171"/>
      <c r="R110" s="150"/>
    </row>
    <row r="111" spans="2:18" ht="9.75">
      <c r="B111" s="26"/>
      <c r="D111" s="36"/>
      <c r="E111" s="74"/>
      <c r="F111" s="47"/>
      <c r="G111" s="171"/>
      <c r="H111" s="171"/>
      <c r="I111" s="171"/>
      <c r="J111" s="171"/>
      <c r="R111" s="150"/>
    </row>
    <row r="112" spans="2:18" ht="9.75">
      <c r="B112" s="26"/>
      <c r="D112" s="36"/>
      <c r="E112" s="74"/>
      <c r="F112" s="47"/>
      <c r="G112" s="171"/>
      <c r="H112" s="171"/>
      <c r="I112" s="171"/>
      <c r="J112" s="171"/>
      <c r="R112" s="150"/>
    </row>
    <row r="113" spans="2:18" ht="9.75">
      <c r="B113" s="26"/>
      <c r="D113" s="36"/>
      <c r="E113" s="74"/>
      <c r="F113" s="47"/>
      <c r="G113" s="171"/>
      <c r="H113" s="171"/>
      <c r="I113" s="171"/>
      <c r="J113" s="171"/>
      <c r="R113" s="150"/>
    </row>
    <row r="114" spans="2:18" ht="9.75">
      <c r="B114" s="26"/>
      <c r="D114" s="36"/>
      <c r="E114" s="74"/>
      <c r="F114" s="47"/>
      <c r="G114" s="171"/>
      <c r="H114" s="171"/>
      <c r="I114" s="171"/>
      <c r="J114" s="171"/>
      <c r="R114" s="150"/>
    </row>
    <row r="115" spans="2:18" ht="9.75">
      <c r="B115" s="26"/>
      <c r="D115" s="36"/>
      <c r="E115" s="74"/>
      <c r="F115" s="47"/>
      <c r="G115" s="171"/>
      <c r="H115" s="171"/>
      <c r="I115" s="171"/>
      <c r="J115" s="171"/>
      <c r="R115" s="150"/>
    </row>
    <row r="116" spans="2:18" ht="9.75">
      <c r="B116" s="26"/>
      <c r="D116" s="36"/>
      <c r="E116" s="74"/>
      <c r="F116" s="47"/>
      <c r="G116" s="171"/>
      <c r="H116" s="171"/>
      <c r="I116" s="171"/>
      <c r="J116" s="171"/>
      <c r="R116" s="150"/>
    </row>
    <row r="117" spans="2:18" ht="9.75">
      <c r="B117" s="26"/>
      <c r="D117" s="36"/>
      <c r="E117" s="74"/>
      <c r="F117" s="47"/>
      <c r="G117" s="171"/>
      <c r="H117" s="171"/>
      <c r="I117" s="171"/>
      <c r="J117" s="171"/>
      <c r="R117" s="150"/>
    </row>
    <row r="118" spans="2:18" ht="9.75">
      <c r="B118" s="26"/>
      <c r="D118" s="36"/>
      <c r="E118" s="74"/>
      <c r="F118" s="47"/>
      <c r="G118" s="171"/>
      <c r="H118" s="171"/>
      <c r="I118" s="171"/>
      <c r="J118" s="171"/>
      <c r="R118" s="150"/>
    </row>
    <row r="119" spans="2:18" ht="9.75">
      <c r="B119" s="26"/>
      <c r="D119" s="36"/>
      <c r="E119" s="74"/>
      <c r="F119" s="47"/>
      <c r="G119" s="171"/>
      <c r="H119" s="171"/>
      <c r="I119" s="171"/>
      <c r="J119" s="171"/>
      <c r="R119" s="150"/>
    </row>
    <row r="120" spans="2:18" ht="9.75">
      <c r="B120" s="26"/>
      <c r="D120" s="36"/>
      <c r="E120" s="74"/>
      <c r="F120" s="47"/>
      <c r="G120" s="171"/>
      <c r="H120" s="171"/>
      <c r="I120" s="171"/>
      <c r="J120" s="171"/>
      <c r="R120" s="150"/>
    </row>
    <row r="121" spans="2:18" ht="9.75">
      <c r="B121" s="26"/>
      <c r="D121" s="36"/>
      <c r="E121" s="74"/>
      <c r="F121" s="47"/>
      <c r="G121" s="171"/>
      <c r="H121" s="171"/>
      <c r="I121" s="171"/>
      <c r="J121" s="171"/>
      <c r="R121" s="150"/>
    </row>
    <row r="122" spans="2:18" ht="9.75">
      <c r="B122" s="26"/>
      <c r="D122" s="36"/>
      <c r="E122" s="74"/>
      <c r="F122" s="47"/>
      <c r="G122" s="171"/>
      <c r="H122" s="171"/>
      <c r="I122" s="171"/>
      <c r="J122" s="171"/>
      <c r="R122" s="150"/>
    </row>
    <row r="123" spans="2:18" ht="9.75">
      <c r="B123" s="26"/>
      <c r="D123" s="36"/>
      <c r="E123" s="74"/>
      <c r="F123" s="47"/>
      <c r="G123" s="171"/>
      <c r="H123" s="171"/>
      <c r="I123" s="171"/>
      <c r="J123" s="171"/>
      <c r="R123" s="150"/>
    </row>
    <row r="124" spans="2:18" ht="9.75">
      <c r="B124" s="26"/>
      <c r="D124" s="36"/>
      <c r="E124" s="74"/>
      <c r="F124" s="47"/>
      <c r="G124" s="171"/>
      <c r="H124" s="171"/>
      <c r="I124" s="171"/>
      <c r="J124" s="171"/>
      <c r="R124" s="150"/>
    </row>
    <row r="125" spans="2:18" ht="9.75">
      <c r="B125" s="26"/>
      <c r="D125" s="36"/>
      <c r="E125" s="74"/>
      <c r="F125" s="47"/>
      <c r="G125" s="171"/>
      <c r="H125" s="171"/>
      <c r="I125" s="171"/>
      <c r="J125" s="171"/>
      <c r="R125" s="150"/>
    </row>
    <row r="126" spans="2:18" ht="9.75">
      <c r="B126" s="26"/>
      <c r="D126" s="36"/>
      <c r="E126" s="74"/>
      <c r="F126" s="47"/>
      <c r="G126" s="171"/>
      <c r="H126" s="171"/>
      <c r="I126" s="171"/>
      <c r="J126" s="171"/>
      <c r="R126" s="150"/>
    </row>
    <row r="127" spans="2:18" ht="9.75">
      <c r="B127" s="26"/>
      <c r="D127" s="36"/>
      <c r="E127" s="74"/>
      <c r="F127" s="47"/>
      <c r="G127" s="171"/>
      <c r="H127" s="171"/>
      <c r="I127" s="171"/>
      <c r="J127" s="171"/>
      <c r="R127" s="150"/>
    </row>
    <row r="128" spans="2:18" ht="9.75">
      <c r="B128" s="26"/>
      <c r="D128" s="36"/>
      <c r="E128" s="74"/>
      <c r="F128" s="47"/>
      <c r="G128" s="171"/>
      <c r="H128" s="171"/>
      <c r="I128" s="171"/>
      <c r="J128" s="171"/>
      <c r="R128" s="150"/>
    </row>
    <row r="129" spans="2:18" ht="9.75">
      <c r="B129" s="26"/>
      <c r="D129" s="36"/>
      <c r="E129" s="74"/>
      <c r="F129" s="47"/>
      <c r="G129" s="171"/>
      <c r="H129" s="171"/>
      <c r="I129" s="171"/>
      <c r="J129" s="171"/>
      <c r="R129" s="150"/>
    </row>
    <row r="130" spans="2:18" ht="9.75">
      <c r="B130" s="26"/>
      <c r="D130" s="36"/>
      <c r="E130" s="74"/>
      <c r="F130" s="47"/>
      <c r="G130" s="171"/>
      <c r="H130" s="171"/>
      <c r="I130" s="171"/>
      <c r="J130" s="171"/>
      <c r="R130" s="150"/>
    </row>
    <row r="131" ht="9.75">
      <c r="B131" s="26"/>
    </row>
  </sheetData>
  <sheetProtection/>
  <printOptions/>
  <pageMargins left="0.17" right="0.17" top="0.19" bottom="0.2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U29" sqref="U29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3359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2.9960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3.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151"/>
      <c r="L4" s="149"/>
      <c r="M4" s="159"/>
      <c r="N4" s="159"/>
      <c r="O4" s="178"/>
      <c r="P4" s="147" t="e">
        <f>_xlfn.IFNA(INDEX($A$3:$C$66,MATCH(22,$A$3:$A$66,0),2),"")</f>
        <v>#NAME?</v>
      </c>
      <c r="Q4" s="146" t="e">
        <f>_xlfn.IFNA(INDEX($A$3:$C$66,MATCH(22,$A$3:$A$66,0),3),"")</f>
        <v>#NAME?</v>
      </c>
      <c r="R4" s="31">
        <v>22</v>
      </c>
      <c r="S4" s="29"/>
    </row>
    <row r="5" spans="1:19" ht="13.5" customHeight="1">
      <c r="A5" s="32"/>
      <c r="B5" s="32"/>
      <c r="C5" s="35"/>
      <c r="D5" s="29"/>
      <c r="E5" s="31"/>
      <c r="F5" s="46"/>
      <c r="G5" s="158">
        <v>10</v>
      </c>
      <c r="H5" s="160"/>
      <c r="I5" s="157"/>
      <c r="J5" s="158"/>
      <c r="K5" s="152"/>
      <c r="L5" s="159"/>
      <c r="M5" s="161"/>
      <c r="N5" s="162"/>
      <c r="O5" s="159">
        <v>18</v>
      </c>
      <c r="P5" s="30"/>
      <c r="Q5" s="57"/>
      <c r="R5" s="31"/>
      <c r="S5" s="29"/>
    </row>
    <row r="6" spans="1:19" ht="13.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52"/>
      <c r="L6" s="159"/>
      <c r="M6" s="161"/>
      <c r="N6" s="159"/>
      <c r="O6" s="179"/>
      <c r="P6" s="147" t="e">
        <f>_xlfn.IFNA(INDEX($A$3:$C$66,MATCH(23,$A$3:$A$66,0),2),"")</f>
        <v>#NAME?</v>
      </c>
      <c r="Q6" s="146" t="e">
        <f>_xlfn.IFNA(INDEX($A$3:$C$66,MATCH(23,$A$3:$A$66,0),3),"")</f>
        <v>#NAME?</v>
      </c>
      <c r="R6" s="31">
        <v>23</v>
      </c>
      <c r="S6" s="29"/>
    </row>
    <row r="7" spans="1:19" ht="13.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/>
      <c r="O7" s="164"/>
      <c r="P7" s="31">
        <v>5</v>
      </c>
      <c r="Q7" s="56"/>
      <c r="R7" s="31"/>
      <c r="S7" s="29"/>
    </row>
    <row r="8" spans="1:19" ht="13.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26</v>
      </c>
      <c r="I8" s="160"/>
      <c r="J8" s="157"/>
      <c r="K8" s="152"/>
      <c r="L8" s="161"/>
      <c r="M8" s="162"/>
      <c r="N8" s="159">
        <v>30</v>
      </c>
      <c r="O8" s="159"/>
      <c r="P8" s="21" t="e">
        <f>_xlfn.IFNA(INDEX($A$3:$C$66,MATCH(24,$A$3:$A$66,0),2),"")</f>
        <v>#NAME?</v>
      </c>
      <c r="Q8" s="146" t="e">
        <f>_xlfn.IFNA(INDEX($A$3:$C$66,MATCH(24,$A$3:$A$66,0),3),"")</f>
        <v>#NAME?</v>
      </c>
      <c r="R8" s="31">
        <v>24</v>
      </c>
      <c r="S8" s="29"/>
    </row>
    <row r="9" spans="1:19" ht="13.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52"/>
      <c r="L9" s="161"/>
      <c r="M9" s="159"/>
      <c r="N9" s="167"/>
      <c r="O9" s="180"/>
      <c r="P9" s="30"/>
      <c r="Q9" s="56"/>
      <c r="R9" s="31"/>
      <c r="S9" s="29"/>
    </row>
    <row r="10" spans="1:19" ht="13.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52"/>
      <c r="L10" s="161"/>
      <c r="M10" s="159"/>
      <c r="N10" s="166"/>
      <c r="O10" s="159"/>
      <c r="P10" s="147" t="e">
        <f>_xlfn.IFNA(INDEX($A$3:$C$66,MATCH(25,$A$3:$A$66,0),2),"")</f>
        <v>#NAME?</v>
      </c>
      <c r="Q10" s="146" t="e">
        <f>_xlfn.IFNA(INDEX($A$3:$C$66,MATCH(25,$A$3:$A$66,0),3),"")</f>
        <v>#NAME?</v>
      </c>
      <c r="R10" s="31">
        <v>25</v>
      </c>
      <c r="S10" s="29"/>
    </row>
    <row r="11" spans="1:19" ht="13.5" customHeight="1">
      <c r="A11" s="32"/>
      <c r="B11" s="32"/>
      <c r="C11" s="35"/>
      <c r="D11" s="29"/>
      <c r="E11" s="31"/>
      <c r="F11" s="30"/>
      <c r="G11" s="158">
        <v>11</v>
      </c>
      <c r="H11" s="160"/>
      <c r="I11" s="157">
        <v>34</v>
      </c>
      <c r="J11" s="163"/>
      <c r="K11" s="152"/>
      <c r="L11" s="164"/>
      <c r="M11" s="159">
        <v>36</v>
      </c>
      <c r="N11" s="164"/>
      <c r="O11" s="181">
        <v>19</v>
      </c>
      <c r="P11" s="30"/>
      <c r="Q11" s="56"/>
      <c r="R11" s="31"/>
      <c r="S11" s="29"/>
    </row>
    <row r="12" spans="1:19" ht="13.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65"/>
      <c r="K12" s="152"/>
      <c r="L12" s="166"/>
      <c r="M12" s="159"/>
      <c r="N12" s="161"/>
      <c r="O12" s="159"/>
      <c r="P12" s="147" t="e">
        <f>_xlfn.IFNA(INDEX($A$3:$C$66,MATCH(26,$A$3:$A$66,0),2),"")</f>
        <v>#NAME?</v>
      </c>
      <c r="Q12" s="146" t="e">
        <f>_xlfn.IFNA(INDEX($A$3:$C$66,MATCH(26,$A$3:$A$66,0),3),"")</f>
        <v>#NAME?</v>
      </c>
      <c r="R12" s="31">
        <v>26</v>
      </c>
      <c r="S12" s="29"/>
    </row>
    <row r="13" spans="1:19" ht="13.5" customHeight="1">
      <c r="A13" s="32"/>
      <c r="B13" s="32"/>
      <c r="C13" s="35"/>
      <c r="D13" s="29"/>
      <c r="E13" s="31"/>
      <c r="F13" s="46"/>
      <c r="G13" s="158"/>
      <c r="H13" s="158"/>
      <c r="I13" s="158"/>
      <c r="J13" s="165"/>
      <c r="K13" s="152"/>
      <c r="L13" s="166"/>
      <c r="M13" s="159"/>
      <c r="N13" s="159"/>
      <c r="O13" s="181"/>
      <c r="P13" s="30"/>
      <c r="Q13" s="56"/>
      <c r="R13" s="31"/>
      <c r="S13" s="29"/>
    </row>
    <row r="14" spans="1:19" ht="13.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65"/>
      <c r="K14" s="152"/>
      <c r="L14" s="166"/>
      <c r="M14" s="159"/>
      <c r="N14" s="161"/>
      <c r="O14" s="159"/>
      <c r="P14" s="147" t="e">
        <f>_xlfn.IFNA(INDEX($A$3:$C$66,MATCH(27,$A$3:$A$66,0),2),"")</f>
        <v>#NAME?</v>
      </c>
      <c r="Q14" s="146" t="e">
        <f>_xlfn.IFNA(INDEX($A$3:$C$66,MATCH(27,$A$3:$A$66,0),3),"")</f>
        <v>#NAME?</v>
      </c>
      <c r="R14" s="31">
        <v>27</v>
      </c>
      <c r="S14" s="29"/>
    </row>
    <row r="15" spans="1:19" ht="13.5" customHeight="1">
      <c r="A15" s="32"/>
      <c r="B15" s="32"/>
      <c r="C15" s="35"/>
      <c r="D15" s="29"/>
      <c r="E15" s="31"/>
      <c r="F15" s="46"/>
      <c r="G15" s="158">
        <v>12</v>
      </c>
      <c r="H15" s="160"/>
      <c r="I15" s="157"/>
      <c r="J15" s="165"/>
      <c r="K15" s="152"/>
      <c r="L15" s="167"/>
      <c r="M15" s="166"/>
      <c r="N15" s="162"/>
      <c r="O15" s="183">
        <v>20</v>
      </c>
      <c r="P15" s="46"/>
      <c r="Q15" s="56"/>
      <c r="R15" s="31"/>
      <c r="S15" s="29"/>
    </row>
    <row r="16" spans="1:19" ht="13.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6"/>
      <c r="H16" s="157"/>
      <c r="I16" s="157"/>
      <c r="J16" s="165"/>
      <c r="K16" s="152"/>
      <c r="L16" s="167"/>
      <c r="M16" s="166"/>
      <c r="N16" s="159"/>
      <c r="O16" s="178"/>
      <c r="P16" s="147" t="e">
        <f>_xlfn.IFNA(INDEX($A$3:$C$66,MATCH(27,$A$3:$A$66,0),2),"")</f>
        <v>#NAME?</v>
      </c>
      <c r="Q16" s="146" t="e">
        <f>_xlfn.IFNA(INDEX($A$3:$C$66,MATCH(28,$A$3:$A$66,0),3),"")</f>
        <v>#NAME?</v>
      </c>
      <c r="R16" s="31">
        <v>28</v>
      </c>
      <c r="S16" s="29"/>
    </row>
    <row r="17" spans="1:19" ht="13.5" customHeight="1">
      <c r="A17" s="32"/>
      <c r="B17" s="32"/>
      <c r="C17" s="35"/>
      <c r="D17" s="29"/>
      <c r="E17" s="31"/>
      <c r="F17" s="46"/>
      <c r="G17" s="158"/>
      <c r="H17" s="158">
        <v>27</v>
      </c>
      <c r="I17" s="160"/>
      <c r="J17" s="165"/>
      <c r="K17" s="152"/>
      <c r="L17" s="167"/>
      <c r="M17" s="164"/>
      <c r="N17" s="159">
        <v>31</v>
      </c>
      <c r="O17" s="159"/>
      <c r="P17" s="30"/>
      <c r="Q17" s="57"/>
      <c r="R17" s="31"/>
      <c r="S17" s="29"/>
    </row>
    <row r="18" spans="1:19" ht="13.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96"/>
      <c r="J18" s="168"/>
      <c r="K18" s="169">
        <v>40</v>
      </c>
      <c r="L18" s="167"/>
      <c r="M18" s="159"/>
      <c r="N18" s="167"/>
      <c r="O18" s="159"/>
      <c r="P18" s="21" t="e">
        <f>_xlfn.IFNA(INDEX($A$3:$C$66,MATCH(29,$A$3:$A$66,0),2),"")</f>
        <v>#NAME?</v>
      </c>
      <c r="Q18" s="146" t="e">
        <f>_xlfn.IFNA(INDEX($A$3:$C$66,MATCH(29,$A$3:$A$66,0),3),"")</f>
        <v>#NAME?</v>
      </c>
      <c r="R18" s="31">
        <v>29</v>
      </c>
      <c r="S18" s="29"/>
    </row>
    <row r="19" spans="1:19" ht="13.5" customHeight="1">
      <c r="A19" s="32"/>
      <c r="B19" s="32"/>
      <c r="C19" s="35"/>
      <c r="D19" s="29"/>
      <c r="E19" s="31"/>
      <c r="F19" s="56">
        <v>2</v>
      </c>
      <c r="G19" s="160"/>
      <c r="H19" s="157"/>
      <c r="I19" s="157"/>
      <c r="J19" s="168">
        <v>38</v>
      </c>
      <c r="K19" s="170"/>
      <c r="L19" s="167">
        <v>39</v>
      </c>
      <c r="M19" s="159"/>
      <c r="N19" s="166"/>
      <c r="O19" s="162"/>
      <c r="P19" s="31">
        <v>7</v>
      </c>
      <c r="Q19" s="56"/>
      <c r="R19" s="31"/>
      <c r="S19" s="29"/>
    </row>
    <row r="20" spans="1:19" ht="13.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7"/>
      <c r="I20" s="157"/>
      <c r="J20" s="168"/>
      <c r="K20" s="169">
        <v>41</v>
      </c>
      <c r="L20" s="167"/>
      <c r="M20" s="159"/>
      <c r="N20" s="166"/>
      <c r="O20" s="159"/>
      <c r="P20" s="21" t="e">
        <f>_xlfn.IFNA(INDEX($A$3:$C$66,MATCH(30,$A$3:$A$66,0),2),"")</f>
        <v>#NAME?</v>
      </c>
      <c r="Q20" s="146" t="e">
        <f>_xlfn.IFNA(INDEX($A$3:$C$66,MATCH(30,$A$3:$A$66,0),3),"")</f>
        <v>#NAME?</v>
      </c>
      <c r="R20" s="31">
        <v>30</v>
      </c>
      <c r="S20" s="29"/>
    </row>
    <row r="21" spans="1:19" ht="13.5" customHeight="1">
      <c r="A21" s="32"/>
      <c r="B21" s="32"/>
      <c r="C21" s="35"/>
      <c r="D21" s="29"/>
      <c r="E21" s="31"/>
      <c r="F21" s="46"/>
      <c r="G21" s="158">
        <v>13</v>
      </c>
      <c r="H21" s="163"/>
      <c r="I21" s="157"/>
      <c r="J21" s="168"/>
      <c r="K21" s="152"/>
      <c r="L21" s="167"/>
      <c r="M21" s="159"/>
      <c r="N21" s="164"/>
      <c r="O21" s="159">
        <v>21</v>
      </c>
      <c r="P21" s="30"/>
      <c r="Q21" s="56"/>
      <c r="R21" s="31"/>
      <c r="S21" s="29"/>
    </row>
    <row r="22" spans="1:19" ht="13.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6"/>
      <c r="H22" s="157"/>
      <c r="I22" s="158"/>
      <c r="J22" s="168"/>
      <c r="K22" s="152"/>
      <c r="L22" s="167"/>
      <c r="M22" s="159"/>
      <c r="N22" s="161"/>
      <c r="O22" s="181"/>
      <c r="P22" s="147" t="e">
        <f>_xlfn.IFNA(INDEX($A$3:$C$66,MATCH(31,$A$3:$A$66,0),2),"")</f>
        <v>#NAME?</v>
      </c>
      <c r="Q22" s="146" t="e">
        <f>_xlfn.IFNA(INDEX($A$3:$C$66,MATCH(31,$A$3:$A$66,0),3),"")</f>
        <v>#NAME?</v>
      </c>
      <c r="R22" s="31">
        <v>31</v>
      </c>
      <c r="S22" s="29"/>
    </row>
    <row r="23" spans="1:19" ht="13.5" customHeight="1">
      <c r="A23" s="32"/>
      <c r="B23" s="32"/>
      <c r="C23" s="35"/>
      <c r="D23" s="29"/>
      <c r="E23" s="31"/>
      <c r="F23" s="30"/>
      <c r="G23" s="158"/>
      <c r="H23" s="158"/>
      <c r="I23" s="158"/>
      <c r="J23" s="168"/>
      <c r="K23" s="152"/>
      <c r="L23" s="167"/>
      <c r="M23" s="159"/>
      <c r="N23" s="159"/>
      <c r="O23" s="159"/>
      <c r="R23" s="26"/>
      <c r="S23" s="29"/>
    </row>
    <row r="24" spans="1:19" ht="13.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68"/>
      <c r="K24" s="152"/>
      <c r="L24" s="167"/>
      <c r="M24" s="159"/>
      <c r="N24" s="161"/>
      <c r="O24" s="181"/>
      <c r="P24" s="147" t="e">
        <f>_xlfn.IFNA(INDEX($A$3:$C$66,MATCH(32,$A$3:$A$66,0),2),"")</f>
        <v>#NAME?</v>
      </c>
      <c r="Q24" s="146" t="e">
        <f>_xlfn.IFNA(INDEX($A$3:$C$66,MATCH(32,$A$3:$A$66,0),3),"")</f>
        <v>#NAME?</v>
      </c>
      <c r="R24" s="29">
        <v>32</v>
      </c>
      <c r="S24" s="29"/>
    </row>
    <row r="25" spans="1:19" ht="13.5" customHeight="1">
      <c r="A25" s="32"/>
      <c r="B25" s="32"/>
      <c r="C25" s="35"/>
      <c r="D25" s="29"/>
      <c r="E25" s="31"/>
      <c r="F25" s="46"/>
      <c r="G25" s="158">
        <v>14</v>
      </c>
      <c r="H25" s="160"/>
      <c r="I25" s="157"/>
      <c r="J25" s="158"/>
      <c r="K25" s="189"/>
      <c r="L25" s="159"/>
      <c r="M25" s="161"/>
      <c r="N25" s="162"/>
      <c r="O25" s="159">
        <v>22</v>
      </c>
      <c r="R25" s="26"/>
      <c r="S25" s="29"/>
    </row>
    <row r="26" spans="1:19" ht="13.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7"/>
      <c r="H26" s="157"/>
      <c r="I26" s="157"/>
      <c r="J26" s="158"/>
      <c r="K26" s="189"/>
      <c r="L26" s="159"/>
      <c r="M26" s="161"/>
      <c r="N26" s="161"/>
      <c r="O26" s="161"/>
      <c r="P26" s="147" t="e">
        <f>_xlfn.IFNA(INDEX($A$3:$C$66,MATCH(33,$A$3:$A$66,0),2),"")</f>
        <v>#NAME?</v>
      </c>
      <c r="Q26" s="146" t="e">
        <f>_xlfn.IFNA(INDEX($A$3:$C$66,MATCH(33,$A$3:$A$66,0),3),"")</f>
        <v>#NAME?</v>
      </c>
      <c r="R26" s="29">
        <v>33</v>
      </c>
      <c r="S26" s="29"/>
    </row>
    <row r="27" spans="1:19" ht="13.5" customHeight="1">
      <c r="A27" s="32"/>
      <c r="B27" s="32"/>
      <c r="C27" s="35"/>
      <c r="D27" s="29"/>
      <c r="E27" s="31"/>
      <c r="F27" s="56">
        <v>3</v>
      </c>
      <c r="G27" s="160"/>
      <c r="H27" s="157"/>
      <c r="I27" s="157"/>
      <c r="J27" s="158"/>
      <c r="K27" s="189"/>
      <c r="L27" s="159"/>
      <c r="M27" s="161"/>
      <c r="N27" s="161"/>
      <c r="O27" s="162"/>
      <c r="P27" s="31">
        <v>8</v>
      </c>
      <c r="Q27" s="57"/>
      <c r="R27" s="31"/>
      <c r="S27" s="29"/>
    </row>
    <row r="28" spans="1:19" ht="13.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8">
        <v>28</v>
      </c>
      <c r="I28" s="160"/>
      <c r="J28" s="157"/>
      <c r="K28" s="189"/>
      <c r="L28" s="161"/>
      <c r="M28" s="162"/>
      <c r="N28" s="159">
        <v>32</v>
      </c>
      <c r="O28" s="161"/>
      <c r="P28" s="147" t="e">
        <f>_xlfn.IFNA(INDEX($A$3:$C$66,MATCH(34,$A$3:$A$66,0),2),"")</f>
        <v>#NAME?</v>
      </c>
      <c r="Q28" s="146" t="e">
        <f>_xlfn.IFNA(INDEX($A$3:$C$66,MATCH(34,$A$3:$A$66,0),3),"")</f>
        <v>#NAME?</v>
      </c>
      <c r="R28" s="31">
        <v>34</v>
      </c>
      <c r="S28" s="29"/>
    </row>
    <row r="29" spans="1:19" ht="13.5" customHeight="1">
      <c r="A29" s="32"/>
      <c r="B29" s="32"/>
      <c r="C29" s="35"/>
      <c r="D29" s="29"/>
      <c r="E29" s="31"/>
      <c r="F29" s="46"/>
      <c r="G29" s="158"/>
      <c r="H29" s="158"/>
      <c r="I29" s="157"/>
      <c r="J29" s="157"/>
      <c r="K29" s="189"/>
      <c r="L29" s="161"/>
      <c r="M29" s="161"/>
      <c r="N29" s="159"/>
      <c r="O29" s="159"/>
      <c r="P29" s="30"/>
      <c r="Q29" s="57"/>
      <c r="R29" s="31"/>
      <c r="S29" s="29"/>
    </row>
    <row r="30" spans="1:19" ht="13.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6"/>
      <c r="H30" s="157"/>
      <c r="I30" s="157"/>
      <c r="J30" s="157"/>
      <c r="K30" s="189"/>
      <c r="L30" s="161"/>
      <c r="M30" s="161"/>
      <c r="N30" s="161"/>
      <c r="O30" s="181"/>
      <c r="P30" s="147" t="e">
        <f>_xlfn.IFNA(INDEX($A$3:$C$66,MATCH(35,$A$3:$A$66,0),2),"")</f>
        <v>#NAME?</v>
      </c>
      <c r="Q30" s="146" t="e">
        <f>_xlfn.IFNA(INDEX($A$3:$C$66,MATCH(35,$A$3:$A$66,0),3),"")</f>
        <v>#NAME?</v>
      </c>
      <c r="R30" s="31">
        <v>35</v>
      </c>
      <c r="S30" s="29"/>
    </row>
    <row r="31" spans="1:19" ht="13.5" customHeight="1">
      <c r="A31" s="32"/>
      <c r="B31" s="32"/>
      <c r="C31" s="35"/>
      <c r="D31" s="29"/>
      <c r="E31" s="31"/>
      <c r="F31" s="46"/>
      <c r="G31" s="158">
        <v>15</v>
      </c>
      <c r="H31" s="160"/>
      <c r="I31" s="157">
        <v>35</v>
      </c>
      <c r="J31" s="163"/>
      <c r="K31" s="189"/>
      <c r="L31" s="164"/>
      <c r="M31" s="161">
        <v>37</v>
      </c>
      <c r="N31" s="162"/>
      <c r="O31" s="159">
        <v>23</v>
      </c>
      <c r="R31" s="31"/>
      <c r="S31" s="29"/>
    </row>
    <row r="32" spans="1:19" ht="13.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6"/>
      <c r="H32" s="157"/>
      <c r="I32" s="158"/>
      <c r="J32" s="157"/>
      <c r="K32" s="152"/>
      <c r="L32" s="161"/>
      <c r="M32" s="159"/>
      <c r="N32" s="161"/>
      <c r="O32" s="181"/>
      <c r="P32" s="147" t="e">
        <f>_xlfn.IFNA(INDEX($A$3:$C$66,MATCH(36,$A$3:$A$66,0),2),"")</f>
        <v>#NAME?</v>
      </c>
      <c r="Q32" s="146" t="e">
        <f>_xlfn.IFNA(INDEX($A$3:$C$66,MATCH(36,$A$3:$A$66,0),3),"")</f>
        <v>#NAME?</v>
      </c>
      <c r="R32" s="31">
        <v>36</v>
      </c>
      <c r="S32" s="29"/>
    </row>
    <row r="33" spans="1:19" ht="13.5" customHeight="1">
      <c r="A33" s="32"/>
      <c r="B33" s="32"/>
      <c r="C33" s="35"/>
      <c r="D33" s="29"/>
      <c r="E33" s="31"/>
      <c r="F33" s="46"/>
      <c r="G33" s="158"/>
      <c r="H33" s="158"/>
      <c r="I33" s="158"/>
      <c r="J33" s="157"/>
      <c r="K33" s="152"/>
      <c r="L33" s="161"/>
      <c r="M33" s="159"/>
      <c r="N33" s="159"/>
      <c r="O33" s="159"/>
      <c r="P33" s="47"/>
      <c r="R33" s="31"/>
      <c r="S33" s="29"/>
    </row>
    <row r="34" spans="1:19" ht="13.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6"/>
      <c r="H34" s="157"/>
      <c r="I34" s="158"/>
      <c r="J34" s="157"/>
      <c r="K34" s="152"/>
      <c r="L34" s="161"/>
      <c r="M34" s="159"/>
      <c r="N34" s="161"/>
      <c r="O34" s="181"/>
      <c r="P34" s="147" t="e">
        <f>_xlfn.IFNA(INDEX($A$3:$C$66,MATCH(37,$A$3:$A$66,0),2),"")</f>
        <v>#NAME?</v>
      </c>
      <c r="Q34" s="146" t="e">
        <f>_xlfn.IFNA(INDEX($A$3:$C$66,MATCH(37,$A$3:$A$66,0),3),"")</f>
        <v>#NAME?</v>
      </c>
      <c r="R34" s="31">
        <v>37</v>
      </c>
      <c r="S34" s="29"/>
    </row>
    <row r="35" spans="1:19" ht="13.5" customHeight="1">
      <c r="A35" s="32"/>
      <c r="B35" s="32"/>
      <c r="C35" s="35"/>
      <c r="D35" s="29"/>
      <c r="E35" s="31"/>
      <c r="F35" s="30"/>
      <c r="G35" s="158">
        <v>16</v>
      </c>
      <c r="H35" s="160"/>
      <c r="I35" s="157"/>
      <c r="J35" s="157"/>
      <c r="K35" s="152"/>
      <c r="L35" s="161"/>
      <c r="M35" s="161"/>
      <c r="N35" s="162"/>
      <c r="O35" s="159">
        <v>24</v>
      </c>
      <c r="S35" s="29"/>
    </row>
    <row r="36" spans="1:19" ht="13.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7"/>
      <c r="H36" s="157"/>
      <c r="I36" s="157"/>
      <c r="J36" s="157"/>
      <c r="K36" s="152"/>
      <c r="L36" s="161"/>
      <c r="M36" s="161"/>
      <c r="N36" s="161"/>
      <c r="O36" s="181"/>
      <c r="P36" s="147" t="e">
        <f>_xlfn.IFNA(INDEX($A$3:$C$66,MATCH(38,$A$3:$A$66,0),2),"")</f>
        <v>#NAME?</v>
      </c>
      <c r="Q36" s="146" t="e">
        <f>_xlfn.IFNA(INDEX($A$3:$C$66,MATCH(38,$A$3:$A$66,0),3),"")</f>
        <v>#NAME?</v>
      </c>
      <c r="R36" s="27">
        <v>38</v>
      </c>
      <c r="S36" s="29"/>
    </row>
    <row r="37" spans="1:15" ht="13.5" customHeight="1">
      <c r="A37" s="32"/>
      <c r="B37" s="32"/>
      <c r="C37" s="35"/>
      <c r="D37" s="36"/>
      <c r="E37" s="74"/>
      <c r="F37" s="66">
        <v>4</v>
      </c>
      <c r="G37" s="192"/>
      <c r="H37" s="193"/>
      <c r="I37" s="193"/>
      <c r="J37" s="193"/>
      <c r="K37" s="153"/>
      <c r="L37" s="186"/>
      <c r="M37" s="186"/>
      <c r="N37" s="203"/>
      <c r="O37" s="203"/>
    </row>
    <row r="38" spans="1:18" ht="13.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3"/>
      <c r="H38" s="171">
        <v>29</v>
      </c>
      <c r="I38" s="192"/>
      <c r="J38" s="193"/>
      <c r="K38" s="153"/>
      <c r="L38" s="186"/>
      <c r="M38" s="187"/>
      <c r="N38" s="203">
        <v>33</v>
      </c>
      <c r="O38" s="161"/>
      <c r="P38" s="147" t="e">
        <f>_xlfn.IFNA(INDEX($A$3:$C$66,MATCH(39,$A$3:$A$66,0),2),"")</f>
        <v>#NAME?</v>
      </c>
      <c r="Q38" s="146" t="e">
        <f>_xlfn.IFNA(INDEX($A$3:$C$66,MATCH(39,$A$3:$A$66,0),3),"")</f>
        <v>#NAME?</v>
      </c>
      <c r="R38" s="27">
        <v>39</v>
      </c>
    </row>
    <row r="39" spans="1:16" ht="13.5" customHeight="1">
      <c r="A39" s="43"/>
      <c r="B39" s="32"/>
      <c r="C39" s="35"/>
      <c r="D39" s="36"/>
      <c r="E39" s="74"/>
      <c r="F39" s="47"/>
      <c r="G39" s="171"/>
      <c r="H39" s="171"/>
      <c r="I39" s="193"/>
      <c r="J39" s="171"/>
      <c r="M39" s="186"/>
      <c r="N39" s="186"/>
      <c r="O39" s="187"/>
      <c r="P39" s="27">
        <v>9</v>
      </c>
    </row>
    <row r="40" spans="1:18" ht="13.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71"/>
      <c r="I40" s="193"/>
      <c r="J40" s="171"/>
      <c r="M40" s="186"/>
      <c r="N40" s="186"/>
      <c r="O40" s="186"/>
      <c r="P40" s="147" t="e">
        <f>_xlfn.IFNA(INDEX($A$3:$C$66,MATCH(40,$A$3:$A$66,0),2),"")</f>
        <v>#NAME?</v>
      </c>
      <c r="Q40" s="146" t="e">
        <f>_xlfn.IFNA(INDEX($A$3:$C$66,MATCH(40,$A$3:$A$66,0),3),"")</f>
        <v>#NAME?</v>
      </c>
      <c r="R40" s="27">
        <v>40</v>
      </c>
    </row>
    <row r="41" spans="1:15" ht="13.5" customHeight="1">
      <c r="A41" s="43"/>
      <c r="B41" s="32"/>
      <c r="C41" s="35"/>
      <c r="D41" s="36"/>
      <c r="E41" s="74"/>
      <c r="F41" s="66">
        <v>5</v>
      </c>
      <c r="G41" s="192"/>
      <c r="H41" s="193"/>
      <c r="I41" s="193"/>
      <c r="J41" s="171"/>
      <c r="M41" s="186"/>
      <c r="N41" s="187"/>
      <c r="O41" s="203">
        <v>25</v>
      </c>
    </row>
    <row r="42" spans="1:18" ht="13.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93"/>
      <c r="I42" s="193"/>
      <c r="J42" s="171"/>
      <c r="N42" s="186"/>
      <c r="O42" s="199"/>
      <c r="P42" s="147" t="e">
        <f>_xlfn.IFNA(INDEX($A$3:$C$66,MATCH(41,$A$3:$A$66,0),2),"")</f>
        <v>#NAME?</v>
      </c>
      <c r="Q42" s="146" t="e">
        <f>_xlfn.IFNA(INDEX($A$3:$C$66,MATCH(41,$A$3:$A$66,0),3),"")</f>
        <v>#NAME?</v>
      </c>
      <c r="R42" s="27">
        <v>41</v>
      </c>
    </row>
    <row r="43" spans="1:15" ht="13.5" customHeight="1">
      <c r="A43" s="43"/>
      <c r="B43" s="32"/>
      <c r="C43" s="35"/>
      <c r="D43" s="36"/>
      <c r="E43" s="74"/>
      <c r="F43" s="47"/>
      <c r="G43" s="171">
        <v>17</v>
      </c>
      <c r="H43" s="192"/>
      <c r="I43" s="193"/>
      <c r="J43" s="171"/>
      <c r="N43" s="203"/>
      <c r="O43" s="203"/>
    </row>
    <row r="44" spans="1:15" ht="13.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5"/>
      <c r="H44" s="193"/>
      <c r="I44" s="171"/>
      <c r="J44" s="171"/>
      <c r="N44" s="203"/>
      <c r="O44" s="203"/>
    </row>
    <row r="45" spans="1:10" ht="13.5" customHeight="1">
      <c r="A45" s="44"/>
      <c r="B45" s="46"/>
      <c r="C45" s="34"/>
      <c r="D45" s="36"/>
      <c r="E45" s="74"/>
      <c r="F45" s="47"/>
      <c r="G45" s="171"/>
      <c r="H45" s="171"/>
      <c r="I45" s="171"/>
      <c r="J45" s="171"/>
    </row>
    <row r="46" spans="1:10" ht="13.5" customHeight="1">
      <c r="A46" s="44"/>
      <c r="B46" s="46"/>
      <c r="C46" s="34"/>
      <c r="D46" s="36"/>
      <c r="E46" s="74"/>
      <c r="F46" s="47"/>
      <c r="G46" s="171"/>
      <c r="H46" s="171"/>
      <c r="I46" s="171"/>
      <c r="J46" s="171"/>
    </row>
    <row r="47" spans="1:10" ht="13.5" customHeight="1">
      <c r="A47" s="44"/>
      <c r="B47" s="46"/>
      <c r="C47" s="34"/>
      <c r="D47" s="36"/>
      <c r="E47" s="74"/>
      <c r="F47" s="47"/>
      <c r="G47" s="171"/>
      <c r="H47" s="171"/>
      <c r="I47" s="171"/>
      <c r="J47" s="171"/>
    </row>
    <row r="48" spans="1:18" ht="9.75">
      <c r="A48" s="44"/>
      <c r="B48" s="46"/>
      <c r="C48" s="34"/>
      <c r="D48" s="36"/>
      <c r="E48" s="74"/>
      <c r="F48" s="47"/>
      <c r="G48" s="171"/>
      <c r="H48" s="171"/>
      <c r="I48" s="171"/>
      <c r="J48" s="171"/>
      <c r="R48" s="26"/>
    </row>
    <row r="49" spans="1:18" ht="9.75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26"/>
    </row>
    <row r="50" spans="1:18" ht="9.75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9.75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150"/>
      <c r="L81" s="148"/>
      <c r="M81" s="148"/>
      <c r="N81" s="148"/>
      <c r="O81" s="148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150"/>
      <c r="L82" s="148"/>
      <c r="M82" s="148"/>
      <c r="N82" s="148"/>
      <c r="O82" s="148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150"/>
      <c r="L83" s="148"/>
      <c r="M83" s="148"/>
      <c r="N83" s="148"/>
      <c r="O83" s="148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150"/>
      <c r="L84" s="148"/>
      <c r="M84" s="148"/>
      <c r="N84" s="148"/>
      <c r="O84" s="148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150"/>
      <c r="L85" s="148"/>
      <c r="M85" s="148"/>
      <c r="N85" s="148"/>
      <c r="O85" s="148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150"/>
      <c r="L86" s="148"/>
      <c r="M86" s="148"/>
      <c r="N86" s="148"/>
      <c r="O86" s="148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150"/>
      <c r="L87" s="148"/>
      <c r="M87" s="148"/>
      <c r="N87" s="148"/>
      <c r="O87" s="148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150"/>
      <c r="L88" s="148"/>
      <c r="M88" s="148"/>
      <c r="N88" s="148"/>
      <c r="O88" s="148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150"/>
      <c r="L89" s="148"/>
      <c r="M89" s="148"/>
      <c r="N89" s="148"/>
      <c r="O89" s="148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150"/>
      <c r="L90" s="148"/>
      <c r="M90" s="148"/>
      <c r="N90" s="148"/>
      <c r="O90" s="148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150"/>
      <c r="L91" s="148"/>
      <c r="M91" s="148"/>
      <c r="N91" s="148"/>
      <c r="O91" s="148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150"/>
      <c r="L92" s="148"/>
      <c r="M92" s="148"/>
      <c r="N92" s="148"/>
      <c r="O92" s="148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150"/>
      <c r="L93" s="148"/>
      <c r="M93" s="148"/>
      <c r="N93" s="148"/>
      <c r="O93" s="148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150"/>
      <c r="L94" s="148"/>
      <c r="M94" s="148"/>
      <c r="N94" s="148"/>
      <c r="O94" s="148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150"/>
      <c r="L95" s="148"/>
      <c r="M95" s="148"/>
      <c r="N95" s="148"/>
      <c r="O95" s="148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150"/>
      <c r="L96" s="148"/>
      <c r="M96" s="148"/>
      <c r="N96" s="148"/>
      <c r="O96" s="148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150"/>
      <c r="L97" s="148"/>
      <c r="M97" s="148"/>
      <c r="N97" s="148"/>
      <c r="O97" s="148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150"/>
      <c r="L98" s="148"/>
      <c r="M98" s="148"/>
      <c r="N98" s="148"/>
      <c r="O98" s="148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150"/>
      <c r="L99" s="148"/>
      <c r="M99" s="148"/>
      <c r="N99" s="148"/>
      <c r="O99" s="148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150"/>
      <c r="L100" s="148"/>
      <c r="M100" s="148"/>
      <c r="N100" s="148"/>
      <c r="O100" s="148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150"/>
      <c r="L101" s="148"/>
      <c r="M101" s="148"/>
      <c r="N101" s="148"/>
      <c r="O101" s="148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150"/>
      <c r="L102" s="148"/>
      <c r="M102" s="148"/>
      <c r="N102" s="148"/>
      <c r="O102" s="148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150"/>
      <c r="L103" s="148"/>
      <c r="M103" s="148"/>
      <c r="N103" s="148"/>
      <c r="O103" s="148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150"/>
      <c r="L104" s="148"/>
      <c r="M104" s="148"/>
      <c r="N104" s="148"/>
      <c r="O104" s="148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150"/>
      <c r="L105" s="148"/>
      <c r="M105" s="148"/>
      <c r="N105" s="148"/>
      <c r="O105" s="148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150"/>
      <c r="L106" s="148"/>
      <c r="M106" s="148"/>
      <c r="N106" s="148"/>
      <c r="O106" s="148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150"/>
      <c r="L107" s="148"/>
      <c r="M107" s="148"/>
      <c r="N107" s="148"/>
      <c r="O107" s="148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150"/>
      <c r="L108" s="148"/>
      <c r="M108" s="148"/>
      <c r="N108" s="148"/>
      <c r="O108" s="148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150"/>
      <c r="L109" s="148"/>
      <c r="M109" s="148"/>
      <c r="N109" s="148"/>
      <c r="O109" s="148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150"/>
      <c r="L110" s="148"/>
      <c r="M110" s="148"/>
      <c r="N110" s="148"/>
      <c r="O110" s="148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150"/>
      <c r="L111" s="148"/>
      <c r="M111" s="148"/>
      <c r="N111" s="148"/>
      <c r="O111" s="148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150"/>
      <c r="L112" s="148"/>
      <c r="M112" s="148"/>
      <c r="N112" s="148"/>
      <c r="O112" s="148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150"/>
      <c r="L113" s="148"/>
      <c r="M113" s="148"/>
      <c r="N113" s="148"/>
      <c r="O113" s="148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150"/>
      <c r="L114" s="148"/>
      <c r="M114" s="148"/>
      <c r="N114" s="148"/>
      <c r="O114" s="148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150"/>
      <c r="L115" s="148"/>
      <c r="M115" s="148"/>
      <c r="N115" s="148"/>
      <c r="O115" s="148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150"/>
      <c r="L116" s="148"/>
      <c r="M116" s="148"/>
      <c r="N116" s="148"/>
      <c r="O116" s="148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150"/>
      <c r="L117" s="148"/>
      <c r="M117" s="148"/>
      <c r="N117" s="148"/>
      <c r="O117" s="148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150"/>
      <c r="L118" s="148"/>
      <c r="M118" s="148"/>
      <c r="N118" s="148"/>
      <c r="O118" s="148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150"/>
      <c r="L119" s="148"/>
      <c r="M119" s="148"/>
      <c r="N119" s="148"/>
      <c r="O119" s="148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150"/>
      <c r="L120" s="148"/>
      <c r="M120" s="148"/>
      <c r="N120" s="148"/>
      <c r="O120" s="148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150"/>
      <c r="L121" s="148"/>
      <c r="M121" s="148"/>
      <c r="N121" s="148"/>
      <c r="O121" s="148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150"/>
      <c r="L122" s="148"/>
      <c r="M122" s="148"/>
      <c r="N122" s="148"/>
      <c r="O122" s="148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150"/>
      <c r="L123" s="148"/>
      <c r="M123" s="148"/>
      <c r="N123" s="148"/>
      <c r="O123" s="148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150"/>
      <c r="L124" s="148"/>
      <c r="M124" s="148"/>
      <c r="N124" s="148"/>
      <c r="O124" s="148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150"/>
      <c r="L125" s="148"/>
      <c r="M125" s="148"/>
      <c r="N125" s="148"/>
      <c r="O125" s="148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150"/>
      <c r="L126" s="148"/>
      <c r="M126" s="148"/>
      <c r="N126" s="148"/>
      <c r="O126" s="148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150"/>
      <c r="L127" s="148"/>
      <c r="M127" s="148"/>
      <c r="N127" s="148"/>
      <c r="O127" s="148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150"/>
      <c r="L128" s="148"/>
      <c r="M128" s="148"/>
      <c r="N128" s="148"/>
      <c r="O128" s="148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17" right="0.17" top="0.2" bottom="0.2" header="0.17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U28" sqref="U28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3.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151"/>
      <c r="L4" s="149"/>
      <c r="M4" s="159"/>
      <c r="N4" s="159"/>
      <c r="O4" s="178"/>
      <c r="P4" s="147" t="e">
        <f>_xlfn.IFNA(INDEX($A$3:$C$66,MATCH(22,$A$3:$A$66,0),2),"")</f>
        <v>#NAME?</v>
      </c>
      <c r="Q4" s="146" t="e">
        <f>_xlfn.IFNA(INDEX($A$3:$C$66,MATCH(22,$A$3:$A$66,0),3),"")</f>
        <v>#NAME?</v>
      </c>
      <c r="R4" s="31">
        <v>22</v>
      </c>
      <c r="S4" s="29"/>
    </row>
    <row r="5" spans="1:19" ht="13.5" customHeight="1">
      <c r="A5" s="32"/>
      <c r="B5" s="32"/>
      <c r="C5" s="35"/>
      <c r="D5" s="29"/>
      <c r="E5" s="31"/>
      <c r="F5" s="46"/>
      <c r="G5" s="158">
        <v>11</v>
      </c>
      <c r="H5" s="160"/>
      <c r="I5" s="157"/>
      <c r="J5" s="158"/>
      <c r="K5" s="152"/>
      <c r="L5" s="159"/>
      <c r="M5" s="161"/>
      <c r="N5" s="162"/>
      <c r="O5" s="159">
        <v>19</v>
      </c>
      <c r="P5" s="30"/>
      <c r="Q5" s="57"/>
      <c r="R5" s="31"/>
      <c r="S5" s="29"/>
    </row>
    <row r="6" spans="1:19" ht="13.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52"/>
      <c r="L6" s="159"/>
      <c r="M6" s="161"/>
      <c r="N6" s="159"/>
      <c r="O6" s="179"/>
      <c r="P6" s="147" t="e">
        <f>_xlfn.IFNA(INDEX($A$3:$C$66,MATCH(23,$A$3:$A$66,0),2),"")</f>
        <v>#NAME?</v>
      </c>
      <c r="Q6" s="146" t="e">
        <f>_xlfn.IFNA(INDEX($A$3:$C$66,MATCH(23,$A$3:$A$66,0),3),"")</f>
        <v>#NAME?</v>
      </c>
      <c r="R6" s="31">
        <v>23</v>
      </c>
      <c r="S6" s="29"/>
    </row>
    <row r="7" spans="1:19" ht="13.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/>
      <c r="O7" s="164"/>
      <c r="P7" s="31">
        <v>6</v>
      </c>
      <c r="Q7" s="56"/>
      <c r="R7" s="31"/>
      <c r="S7" s="29"/>
    </row>
    <row r="8" spans="1:19" ht="13.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27</v>
      </c>
      <c r="I8" s="160"/>
      <c r="J8" s="157"/>
      <c r="K8" s="152"/>
      <c r="L8" s="161"/>
      <c r="M8" s="162"/>
      <c r="N8" s="159">
        <v>31</v>
      </c>
      <c r="O8" s="159"/>
      <c r="P8" s="21" t="e">
        <f>_xlfn.IFNA(INDEX($A$3:$C$66,MATCH(24,$A$3:$A$66,0),2),"")</f>
        <v>#NAME?</v>
      </c>
      <c r="Q8" s="146" t="e">
        <f>_xlfn.IFNA(INDEX($A$3:$C$66,MATCH(24,$A$3:$A$66,0),3),"")</f>
        <v>#NAME?</v>
      </c>
      <c r="R8" s="31">
        <v>24</v>
      </c>
      <c r="S8" s="29"/>
    </row>
    <row r="9" spans="1:19" ht="13.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52"/>
      <c r="L9" s="161"/>
      <c r="M9" s="159"/>
      <c r="N9" s="167"/>
      <c r="O9" s="180"/>
      <c r="P9" s="30"/>
      <c r="Q9" s="56"/>
      <c r="R9" s="31"/>
      <c r="S9" s="29"/>
    </row>
    <row r="10" spans="1:19" ht="13.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52"/>
      <c r="L10" s="161"/>
      <c r="M10" s="159"/>
      <c r="N10" s="166"/>
      <c r="O10" s="159"/>
      <c r="P10" s="147" t="e">
        <f>_xlfn.IFNA(INDEX($A$3:$C$66,MATCH(25,$A$3:$A$66,0),2),"")</f>
        <v>#NAME?</v>
      </c>
      <c r="Q10" s="146" t="e">
        <f>_xlfn.IFNA(INDEX($A$3:$C$66,MATCH(25,$A$3:$A$66,0),3),"")</f>
        <v>#NAME?</v>
      </c>
      <c r="R10" s="31">
        <v>25</v>
      </c>
      <c r="S10" s="29"/>
    </row>
    <row r="11" spans="1:19" ht="13.5" customHeight="1">
      <c r="A11" s="32"/>
      <c r="B11" s="32"/>
      <c r="C11" s="35"/>
      <c r="D11" s="29"/>
      <c r="E11" s="31"/>
      <c r="F11" s="30"/>
      <c r="G11" s="158">
        <v>12</v>
      </c>
      <c r="H11" s="160"/>
      <c r="I11" s="157">
        <v>35</v>
      </c>
      <c r="J11" s="163"/>
      <c r="K11" s="152"/>
      <c r="L11" s="164"/>
      <c r="M11" s="159">
        <v>37</v>
      </c>
      <c r="N11" s="164"/>
      <c r="O11" s="181">
        <v>20</v>
      </c>
      <c r="P11" s="30"/>
      <c r="Q11" s="56"/>
      <c r="R11" s="31"/>
      <c r="S11" s="29"/>
    </row>
    <row r="12" spans="1:19" ht="13.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65"/>
      <c r="K12" s="152"/>
      <c r="L12" s="166"/>
      <c r="M12" s="159"/>
      <c r="N12" s="161"/>
      <c r="O12" s="159"/>
      <c r="P12" s="147" t="e">
        <f>_xlfn.IFNA(INDEX($A$3:$C$66,MATCH(26,$A$3:$A$66,0),2),"")</f>
        <v>#NAME?</v>
      </c>
      <c r="Q12" s="146" t="e">
        <f>_xlfn.IFNA(INDEX($A$3:$C$66,MATCH(26,$A$3:$A$66,0),3),"")</f>
        <v>#NAME?</v>
      </c>
      <c r="R12" s="31">
        <v>26</v>
      </c>
      <c r="S12" s="29"/>
    </row>
    <row r="13" spans="1:19" ht="13.5" customHeight="1">
      <c r="A13" s="32"/>
      <c r="B13" s="32"/>
      <c r="C13" s="35"/>
      <c r="D13" s="29"/>
      <c r="E13" s="31"/>
      <c r="F13" s="46"/>
      <c r="G13" s="158"/>
      <c r="H13" s="158"/>
      <c r="I13" s="158"/>
      <c r="J13" s="165"/>
      <c r="K13" s="152"/>
      <c r="L13" s="166"/>
      <c r="M13" s="159"/>
      <c r="N13" s="159"/>
      <c r="O13" s="181"/>
      <c r="P13" s="30"/>
      <c r="Q13" s="56"/>
      <c r="R13" s="31"/>
      <c r="S13" s="29"/>
    </row>
    <row r="14" spans="1:19" ht="13.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65"/>
      <c r="K14" s="152"/>
      <c r="L14" s="166"/>
      <c r="M14" s="159"/>
      <c r="N14" s="161"/>
      <c r="O14" s="159"/>
      <c r="P14" s="147" t="e">
        <f>_xlfn.IFNA(INDEX($A$3:$C$66,MATCH(27,$A$3:$A$66,0),2),"")</f>
        <v>#NAME?</v>
      </c>
      <c r="Q14" s="146" t="e">
        <f>_xlfn.IFNA(INDEX($A$3:$C$66,MATCH(27,$A$3:$A$66,0),3),"")</f>
        <v>#NAME?</v>
      </c>
      <c r="R14" s="31">
        <v>27</v>
      </c>
      <c r="S14" s="29"/>
    </row>
    <row r="15" spans="1:19" ht="13.5" customHeight="1">
      <c r="A15" s="32"/>
      <c r="B15" s="32"/>
      <c r="C15" s="35"/>
      <c r="D15" s="29"/>
      <c r="E15" s="31"/>
      <c r="F15" s="46"/>
      <c r="G15" s="158">
        <v>13</v>
      </c>
      <c r="H15" s="160"/>
      <c r="I15" s="157"/>
      <c r="J15" s="165"/>
      <c r="K15" s="152"/>
      <c r="L15" s="167"/>
      <c r="M15" s="166"/>
      <c r="N15" s="162"/>
      <c r="O15" s="183">
        <v>21</v>
      </c>
      <c r="P15" s="46"/>
      <c r="Q15" s="56"/>
      <c r="R15" s="31"/>
      <c r="S15" s="29"/>
    </row>
    <row r="16" spans="1:19" ht="13.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6"/>
      <c r="H16" s="157"/>
      <c r="I16" s="157"/>
      <c r="J16" s="165"/>
      <c r="K16" s="152"/>
      <c r="L16" s="167"/>
      <c r="M16" s="166"/>
      <c r="N16" s="159"/>
      <c r="O16" s="178"/>
      <c r="P16" s="147" t="e">
        <f>_xlfn.IFNA(INDEX($A$3:$C$66,MATCH(27,$A$3:$A$66,0),2),"")</f>
        <v>#NAME?</v>
      </c>
      <c r="Q16" s="146" t="e">
        <f>_xlfn.IFNA(INDEX($A$3:$C$66,MATCH(28,$A$3:$A$66,0),3),"")</f>
        <v>#NAME?</v>
      </c>
      <c r="R16" s="31">
        <v>28</v>
      </c>
      <c r="S16" s="29"/>
    </row>
    <row r="17" spans="1:19" ht="13.5" customHeight="1">
      <c r="A17" s="32"/>
      <c r="B17" s="32"/>
      <c r="C17" s="35"/>
      <c r="D17" s="29"/>
      <c r="E17" s="31"/>
      <c r="F17" s="46"/>
      <c r="G17" s="158"/>
      <c r="H17" s="158">
        <v>28</v>
      </c>
      <c r="I17" s="160"/>
      <c r="J17" s="165"/>
      <c r="K17" s="152"/>
      <c r="L17" s="167"/>
      <c r="M17" s="164"/>
      <c r="N17" s="159">
        <v>32</v>
      </c>
      <c r="O17" s="159"/>
      <c r="P17" s="30"/>
      <c r="Q17" s="57"/>
      <c r="R17" s="31"/>
      <c r="S17" s="29"/>
    </row>
    <row r="18" spans="1:19" ht="13.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96"/>
      <c r="J18" s="168"/>
      <c r="K18" s="169">
        <v>41</v>
      </c>
      <c r="L18" s="167"/>
      <c r="M18" s="159"/>
      <c r="N18" s="167"/>
      <c r="O18" s="159"/>
      <c r="P18" s="21" t="e">
        <f>_xlfn.IFNA(INDEX($A$3:$C$66,MATCH(29,$A$3:$A$66,0),2),"")</f>
        <v>#NAME?</v>
      </c>
      <c r="Q18" s="146" t="e">
        <f>_xlfn.IFNA(INDEX($A$3:$C$66,MATCH(29,$A$3:$A$66,0),3),"")</f>
        <v>#NAME?</v>
      </c>
      <c r="R18" s="31">
        <v>29</v>
      </c>
      <c r="S18" s="29"/>
    </row>
    <row r="19" spans="1:19" ht="13.5" customHeight="1">
      <c r="A19" s="32"/>
      <c r="B19" s="32"/>
      <c r="C19" s="35"/>
      <c r="D19" s="29"/>
      <c r="E19" s="31"/>
      <c r="F19" s="56">
        <v>2</v>
      </c>
      <c r="G19" s="160"/>
      <c r="H19" s="157"/>
      <c r="I19" s="157"/>
      <c r="J19" s="168">
        <v>39</v>
      </c>
      <c r="K19" s="170"/>
      <c r="L19" s="167">
        <v>40</v>
      </c>
      <c r="M19" s="159"/>
      <c r="N19" s="166"/>
      <c r="O19" s="162"/>
      <c r="P19" s="31">
        <v>7</v>
      </c>
      <c r="Q19" s="56"/>
      <c r="R19" s="31"/>
      <c r="S19" s="29"/>
    </row>
    <row r="20" spans="1:19" ht="13.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7"/>
      <c r="I20" s="157"/>
      <c r="J20" s="168"/>
      <c r="K20" s="169">
        <v>42</v>
      </c>
      <c r="L20" s="167"/>
      <c r="M20" s="159"/>
      <c r="N20" s="166"/>
      <c r="O20" s="159"/>
      <c r="P20" s="21" t="e">
        <f>_xlfn.IFNA(INDEX($A$3:$C$66,MATCH(30,$A$3:$A$66,0),2),"")</f>
        <v>#NAME?</v>
      </c>
      <c r="Q20" s="146" t="e">
        <f>_xlfn.IFNA(INDEX($A$3:$C$66,MATCH(30,$A$3:$A$66,0),3),"")</f>
        <v>#NAME?</v>
      </c>
      <c r="R20" s="31">
        <v>30</v>
      </c>
      <c r="S20" s="29"/>
    </row>
    <row r="21" spans="1:19" ht="13.5" customHeight="1">
      <c r="A21" s="32"/>
      <c r="B21" s="32"/>
      <c r="C21" s="35"/>
      <c r="D21" s="29"/>
      <c r="E21" s="31"/>
      <c r="F21" s="46"/>
      <c r="G21" s="158">
        <v>14</v>
      </c>
      <c r="H21" s="163"/>
      <c r="I21" s="157"/>
      <c r="J21" s="168"/>
      <c r="K21" s="152"/>
      <c r="L21" s="167"/>
      <c r="M21" s="159"/>
      <c r="N21" s="164"/>
      <c r="O21" s="159">
        <v>22</v>
      </c>
      <c r="P21" s="30"/>
      <c r="Q21" s="56"/>
      <c r="R21" s="31"/>
      <c r="S21" s="29"/>
    </row>
    <row r="22" spans="1:19" ht="13.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6"/>
      <c r="H22" s="157"/>
      <c r="I22" s="158"/>
      <c r="J22" s="168"/>
      <c r="K22" s="152"/>
      <c r="L22" s="167"/>
      <c r="M22" s="159"/>
      <c r="N22" s="161"/>
      <c r="O22" s="181"/>
      <c r="P22" s="147" t="e">
        <f>_xlfn.IFNA(INDEX($A$3:$C$66,MATCH(31,$A$3:$A$66,0),2),"")</f>
        <v>#NAME?</v>
      </c>
      <c r="Q22" s="146" t="e">
        <f>_xlfn.IFNA(INDEX($A$3:$C$66,MATCH(31,$A$3:$A$66,0),3),"")</f>
        <v>#NAME?</v>
      </c>
      <c r="R22" s="31">
        <v>31</v>
      </c>
      <c r="S22" s="29"/>
    </row>
    <row r="23" spans="1:19" ht="13.5" customHeight="1">
      <c r="A23" s="32"/>
      <c r="B23" s="32"/>
      <c r="C23" s="35"/>
      <c r="D23" s="29"/>
      <c r="E23" s="31"/>
      <c r="F23" s="30"/>
      <c r="G23" s="158"/>
      <c r="H23" s="158"/>
      <c r="I23" s="158"/>
      <c r="J23" s="168"/>
      <c r="K23" s="152"/>
      <c r="L23" s="167"/>
      <c r="M23" s="159"/>
      <c r="N23" s="159"/>
      <c r="O23" s="159"/>
      <c r="R23" s="26"/>
      <c r="S23" s="29"/>
    </row>
    <row r="24" spans="1:19" ht="13.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68"/>
      <c r="K24" s="152"/>
      <c r="L24" s="167"/>
      <c r="M24" s="159"/>
      <c r="N24" s="161"/>
      <c r="O24" s="181"/>
      <c r="P24" s="147" t="e">
        <f>_xlfn.IFNA(INDEX($A$3:$C$66,MATCH(32,$A$3:$A$66,0),2),"")</f>
        <v>#NAME?</v>
      </c>
      <c r="Q24" s="146" t="e">
        <f>_xlfn.IFNA(INDEX($A$3:$C$66,MATCH(32,$A$3:$A$66,0),3),"")</f>
        <v>#NAME?</v>
      </c>
      <c r="R24" s="29">
        <v>32</v>
      </c>
      <c r="S24" s="29"/>
    </row>
    <row r="25" spans="1:19" ht="13.5" customHeight="1">
      <c r="A25" s="32"/>
      <c r="B25" s="32"/>
      <c r="C25" s="35"/>
      <c r="D25" s="29"/>
      <c r="E25" s="31"/>
      <c r="F25" s="46"/>
      <c r="G25" s="158">
        <v>15</v>
      </c>
      <c r="H25" s="160"/>
      <c r="I25" s="157"/>
      <c r="J25" s="158"/>
      <c r="K25" s="189"/>
      <c r="L25" s="159"/>
      <c r="M25" s="161"/>
      <c r="N25" s="162"/>
      <c r="O25" s="159">
        <v>23</v>
      </c>
      <c r="R25" s="26"/>
      <c r="S25" s="29"/>
    </row>
    <row r="26" spans="1:19" ht="13.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7"/>
      <c r="H26" s="157"/>
      <c r="I26" s="157"/>
      <c r="J26" s="158"/>
      <c r="K26" s="189"/>
      <c r="L26" s="159"/>
      <c r="M26" s="161"/>
      <c r="N26" s="161"/>
      <c r="O26" s="161"/>
      <c r="P26" s="147" t="e">
        <f>_xlfn.IFNA(INDEX($A$3:$C$66,MATCH(33,$A$3:$A$66,0),2),"")</f>
        <v>#NAME?</v>
      </c>
      <c r="Q26" s="146" t="e">
        <f>_xlfn.IFNA(INDEX($A$3:$C$66,MATCH(33,$A$3:$A$66,0),3),"")</f>
        <v>#NAME?</v>
      </c>
      <c r="R26" s="29">
        <v>33</v>
      </c>
      <c r="S26" s="29"/>
    </row>
    <row r="27" spans="1:19" ht="13.5" customHeight="1">
      <c r="A27" s="32"/>
      <c r="B27" s="32"/>
      <c r="C27" s="35"/>
      <c r="D27" s="29"/>
      <c r="E27" s="31"/>
      <c r="F27" s="56">
        <v>3</v>
      </c>
      <c r="G27" s="160"/>
      <c r="H27" s="157"/>
      <c r="I27" s="157"/>
      <c r="J27" s="158"/>
      <c r="K27" s="189"/>
      <c r="L27" s="159"/>
      <c r="M27" s="161"/>
      <c r="N27" s="161"/>
      <c r="O27" s="162"/>
      <c r="P27" s="31">
        <v>8</v>
      </c>
      <c r="Q27" s="57"/>
      <c r="R27" s="31"/>
      <c r="S27" s="29"/>
    </row>
    <row r="28" spans="1:19" ht="13.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8">
        <v>29</v>
      </c>
      <c r="I28" s="160"/>
      <c r="J28" s="157"/>
      <c r="K28" s="189"/>
      <c r="L28" s="161"/>
      <c r="M28" s="162"/>
      <c r="N28" s="159">
        <v>33</v>
      </c>
      <c r="O28" s="161"/>
      <c r="P28" s="147" t="e">
        <f>_xlfn.IFNA(INDEX($A$3:$C$66,MATCH(34,$A$3:$A$66,0),2),"")</f>
        <v>#NAME?</v>
      </c>
      <c r="Q28" s="146" t="e">
        <f>_xlfn.IFNA(INDEX($A$3:$C$66,MATCH(34,$A$3:$A$66,0),3),"")</f>
        <v>#NAME?</v>
      </c>
      <c r="R28" s="31">
        <v>34</v>
      </c>
      <c r="S28" s="29"/>
    </row>
    <row r="29" spans="1:19" ht="13.5" customHeight="1">
      <c r="A29" s="32"/>
      <c r="B29" s="32"/>
      <c r="C29" s="35"/>
      <c r="D29" s="29"/>
      <c r="E29" s="31"/>
      <c r="F29" s="46"/>
      <c r="G29" s="158"/>
      <c r="H29" s="158"/>
      <c r="I29" s="157"/>
      <c r="J29" s="157"/>
      <c r="K29" s="189"/>
      <c r="L29" s="161"/>
      <c r="M29" s="161"/>
      <c r="N29" s="159"/>
      <c r="O29" s="159"/>
      <c r="P29" s="30"/>
      <c r="Q29" s="57"/>
      <c r="R29" s="31"/>
      <c r="S29" s="29"/>
    </row>
    <row r="30" spans="1:19" ht="13.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6"/>
      <c r="H30" s="157"/>
      <c r="I30" s="157"/>
      <c r="J30" s="157"/>
      <c r="K30" s="189"/>
      <c r="L30" s="161"/>
      <c r="M30" s="161"/>
      <c r="N30" s="161"/>
      <c r="O30" s="181"/>
      <c r="P30" s="147" t="e">
        <f>_xlfn.IFNA(INDEX($A$3:$C$66,MATCH(35,$A$3:$A$66,0),2),"")</f>
        <v>#NAME?</v>
      </c>
      <c r="Q30" s="146" t="e">
        <f>_xlfn.IFNA(INDEX($A$3:$C$66,MATCH(35,$A$3:$A$66,0),3),"")</f>
        <v>#NAME?</v>
      </c>
      <c r="R30" s="31">
        <v>35</v>
      </c>
      <c r="S30" s="29"/>
    </row>
    <row r="31" spans="1:19" ht="13.5" customHeight="1">
      <c r="A31" s="32"/>
      <c r="B31" s="32"/>
      <c r="C31" s="35"/>
      <c r="D31" s="29"/>
      <c r="E31" s="31"/>
      <c r="F31" s="46"/>
      <c r="G31" s="158">
        <v>16</v>
      </c>
      <c r="H31" s="160"/>
      <c r="I31" s="157">
        <v>36</v>
      </c>
      <c r="J31" s="163"/>
      <c r="K31" s="189"/>
      <c r="L31" s="164"/>
      <c r="M31" s="161">
        <v>38</v>
      </c>
      <c r="N31" s="162"/>
      <c r="O31" s="159">
        <v>24</v>
      </c>
      <c r="R31" s="31"/>
      <c r="S31" s="29"/>
    </row>
    <row r="32" spans="1:19" ht="13.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6"/>
      <c r="H32" s="157"/>
      <c r="I32" s="158"/>
      <c r="J32" s="157"/>
      <c r="K32" s="152"/>
      <c r="L32" s="161"/>
      <c r="M32" s="159"/>
      <c r="N32" s="161"/>
      <c r="O32" s="181"/>
      <c r="P32" s="147" t="e">
        <f>_xlfn.IFNA(INDEX($A$3:$C$66,MATCH(36,$A$3:$A$66,0),2),"")</f>
        <v>#NAME?</v>
      </c>
      <c r="Q32" s="146" t="e">
        <f>_xlfn.IFNA(INDEX($A$3:$C$66,MATCH(36,$A$3:$A$66,0),3),"")</f>
        <v>#NAME?</v>
      </c>
      <c r="R32" s="31">
        <v>36</v>
      </c>
      <c r="S32" s="29"/>
    </row>
    <row r="33" spans="1:19" ht="13.5" customHeight="1">
      <c r="A33" s="32"/>
      <c r="B33" s="32"/>
      <c r="C33" s="35"/>
      <c r="D33" s="29"/>
      <c r="E33" s="31"/>
      <c r="F33" s="46"/>
      <c r="G33" s="158"/>
      <c r="H33" s="158"/>
      <c r="I33" s="158"/>
      <c r="J33" s="157"/>
      <c r="K33" s="152"/>
      <c r="L33" s="161"/>
      <c r="M33" s="159"/>
      <c r="N33" s="159"/>
      <c r="O33" s="159"/>
      <c r="P33" s="47"/>
      <c r="R33" s="31"/>
      <c r="S33" s="29"/>
    </row>
    <row r="34" spans="1:19" ht="13.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6"/>
      <c r="H34" s="157"/>
      <c r="I34" s="158"/>
      <c r="J34" s="157"/>
      <c r="K34" s="152"/>
      <c r="L34" s="161"/>
      <c r="M34" s="159"/>
      <c r="N34" s="161"/>
      <c r="O34" s="181"/>
      <c r="P34" s="147" t="e">
        <f>_xlfn.IFNA(INDEX($A$3:$C$66,MATCH(37,$A$3:$A$66,0),2),"")</f>
        <v>#NAME?</v>
      </c>
      <c r="Q34" s="146" t="e">
        <f>_xlfn.IFNA(INDEX($A$3:$C$66,MATCH(37,$A$3:$A$66,0),3),"")</f>
        <v>#NAME?</v>
      </c>
      <c r="R34" s="31">
        <v>37</v>
      </c>
      <c r="S34" s="29"/>
    </row>
    <row r="35" spans="1:19" ht="13.5" customHeight="1">
      <c r="A35" s="32"/>
      <c r="B35" s="32"/>
      <c r="C35" s="35"/>
      <c r="D35" s="29"/>
      <c r="E35" s="31"/>
      <c r="F35" s="30"/>
      <c r="G35" s="158">
        <v>17</v>
      </c>
      <c r="H35" s="160"/>
      <c r="I35" s="157"/>
      <c r="J35" s="157"/>
      <c r="K35" s="152"/>
      <c r="L35" s="161"/>
      <c r="M35" s="161"/>
      <c r="N35" s="162"/>
      <c r="O35" s="159">
        <v>25</v>
      </c>
      <c r="S35" s="29"/>
    </row>
    <row r="36" spans="1:19" ht="13.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7"/>
      <c r="H36" s="157"/>
      <c r="I36" s="157"/>
      <c r="J36" s="157"/>
      <c r="K36" s="152"/>
      <c r="L36" s="161"/>
      <c r="M36" s="161"/>
      <c r="N36" s="161"/>
      <c r="O36" s="161"/>
      <c r="P36" s="147" t="e">
        <f>_xlfn.IFNA(INDEX($A$3:$C$66,MATCH(38,$A$3:$A$66,0),2),"")</f>
        <v>#NAME?</v>
      </c>
      <c r="Q36" s="146" t="e">
        <f>_xlfn.IFNA(INDEX($A$3:$C$66,MATCH(38,$A$3:$A$66,0),3),"")</f>
        <v>#NAME?</v>
      </c>
      <c r="R36" s="27">
        <v>38</v>
      </c>
      <c r="S36" s="29"/>
    </row>
    <row r="37" spans="1:16" ht="13.5" customHeight="1">
      <c r="A37" s="32"/>
      <c r="B37" s="32"/>
      <c r="C37" s="35"/>
      <c r="D37" s="36"/>
      <c r="E37" s="74"/>
      <c r="F37" s="66">
        <v>4</v>
      </c>
      <c r="G37" s="192"/>
      <c r="H37" s="193"/>
      <c r="I37" s="193"/>
      <c r="J37" s="193"/>
      <c r="K37" s="153"/>
      <c r="L37" s="186"/>
      <c r="M37" s="186"/>
      <c r="N37" s="186"/>
      <c r="O37" s="187"/>
      <c r="P37" s="27">
        <v>9</v>
      </c>
    </row>
    <row r="38" spans="1:18" ht="13.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3"/>
      <c r="H38" s="171">
        <v>30</v>
      </c>
      <c r="I38" s="192"/>
      <c r="J38" s="193"/>
      <c r="K38" s="153"/>
      <c r="L38" s="186"/>
      <c r="M38" s="187"/>
      <c r="N38" s="203">
        <v>34</v>
      </c>
      <c r="O38" s="161"/>
      <c r="P38" s="147" t="e">
        <f>_xlfn.IFNA(INDEX($A$3:$C$66,MATCH(39,$A$3:$A$66,0),2),"")</f>
        <v>#NAME?</v>
      </c>
      <c r="Q38" s="146" t="e">
        <f>_xlfn.IFNA(INDEX($A$3:$C$66,MATCH(39,$A$3:$A$66,0),3),"")</f>
        <v>#NAME?</v>
      </c>
      <c r="R38" s="27">
        <v>39</v>
      </c>
    </row>
    <row r="39" spans="1:16" ht="13.5" customHeight="1">
      <c r="A39" s="43"/>
      <c r="B39" s="32"/>
      <c r="C39" s="35"/>
      <c r="D39" s="36"/>
      <c r="E39" s="74"/>
      <c r="F39" s="47"/>
      <c r="G39" s="171"/>
      <c r="H39" s="171"/>
      <c r="I39" s="193"/>
      <c r="J39" s="171"/>
      <c r="M39" s="186"/>
      <c r="N39" s="203"/>
      <c r="O39" s="203"/>
      <c r="P39" s="27"/>
    </row>
    <row r="40" spans="1:18" ht="13.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71"/>
      <c r="I40" s="193"/>
      <c r="J40" s="171"/>
      <c r="M40" s="186"/>
      <c r="N40" s="203"/>
      <c r="O40" s="186"/>
      <c r="P40" s="147" t="e">
        <f>_xlfn.IFNA(INDEX($A$3:$C$66,MATCH(40,$A$3:$A$66,0),2),"")</f>
        <v>#NAME?</v>
      </c>
      <c r="Q40" s="146" t="e">
        <f>_xlfn.IFNA(INDEX($A$3:$C$66,MATCH(40,$A$3:$A$66,0),3),"")</f>
        <v>#NAME?</v>
      </c>
      <c r="R40" s="27">
        <v>40</v>
      </c>
    </row>
    <row r="41" spans="1:16" ht="13.5" customHeight="1">
      <c r="A41" s="43"/>
      <c r="B41" s="32"/>
      <c r="C41" s="35"/>
      <c r="D41" s="36"/>
      <c r="E41" s="74"/>
      <c r="F41" s="66">
        <v>5</v>
      </c>
      <c r="G41" s="192"/>
      <c r="H41" s="193"/>
      <c r="I41" s="193"/>
      <c r="J41" s="171"/>
      <c r="M41" s="186"/>
      <c r="N41" s="186"/>
      <c r="O41" s="187"/>
      <c r="P41" s="27">
        <v>10</v>
      </c>
    </row>
    <row r="42" spans="1:18" ht="13.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93"/>
      <c r="I42" s="193"/>
      <c r="J42" s="171"/>
      <c r="M42" s="186"/>
      <c r="N42" s="186"/>
      <c r="O42" s="186"/>
      <c r="P42" s="147" t="e">
        <f>_xlfn.IFNA(INDEX($A$3:$C$66,MATCH(41,$A$3:$A$66,0),2),"")</f>
        <v>#NAME?</v>
      </c>
      <c r="Q42" s="146" t="e">
        <f>_xlfn.IFNA(INDEX($A$3:$C$66,MATCH(41,$A$3:$A$66,0),3),"")</f>
        <v>#NAME?</v>
      </c>
      <c r="R42" s="27">
        <v>41</v>
      </c>
    </row>
    <row r="43" spans="1:15" ht="13.5" customHeight="1">
      <c r="A43" s="43"/>
      <c r="B43" s="32"/>
      <c r="C43" s="35"/>
      <c r="D43" s="36"/>
      <c r="E43" s="74"/>
      <c r="F43" s="47"/>
      <c r="G43" s="171">
        <v>18</v>
      </c>
      <c r="H43" s="192"/>
      <c r="I43" s="193"/>
      <c r="J43" s="171"/>
      <c r="M43" s="186"/>
      <c r="N43" s="187"/>
      <c r="O43" s="203">
        <v>26</v>
      </c>
    </row>
    <row r="44" spans="1:18" ht="13.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5"/>
      <c r="H44" s="193"/>
      <c r="I44" s="171"/>
      <c r="J44" s="171"/>
      <c r="N44" s="186"/>
      <c r="O44" s="199"/>
      <c r="P44" s="147" t="e">
        <f>_xlfn.IFNA(INDEX($A$3:$C$66,MATCH(42,$A$3:$A$66,0),2),"")</f>
        <v>#NAME?</v>
      </c>
      <c r="Q44" s="146" t="e">
        <f>_xlfn.IFNA(INDEX($A$3:$C$66,MATCH(42,$A$3:$A$66,0),3),"")</f>
        <v>#NAME?</v>
      </c>
      <c r="R44" s="27">
        <v>42</v>
      </c>
    </row>
    <row r="45" spans="1:10" ht="13.5" customHeight="1">
      <c r="A45" s="43"/>
      <c r="B45" s="32"/>
      <c r="C45" s="35"/>
      <c r="D45" s="36"/>
      <c r="E45" s="74"/>
      <c r="F45" s="47"/>
      <c r="G45" s="171"/>
      <c r="H45" s="171"/>
      <c r="I45" s="171"/>
      <c r="J45" s="171"/>
    </row>
    <row r="46" spans="1:10" ht="13.5" customHeight="1">
      <c r="A46" s="44"/>
      <c r="B46" s="46"/>
      <c r="C46" s="34"/>
      <c r="D46" s="36"/>
      <c r="E46" s="74"/>
      <c r="F46" s="47"/>
      <c r="G46" s="171"/>
      <c r="H46" s="171"/>
      <c r="I46" s="171"/>
      <c r="J46" s="171"/>
    </row>
    <row r="47" spans="1:10" ht="13.5" customHeight="1">
      <c r="A47" s="44"/>
      <c r="B47" s="46"/>
      <c r="C47" s="34"/>
      <c r="D47" s="36"/>
      <c r="E47" s="74"/>
      <c r="F47" s="47"/>
      <c r="G47" s="171"/>
      <c r="H47" s="171"/>
      <c r="I47" s="171"/>
      <c r="J47" s="171"/>
    </row>
    <row r="48" spans="1:18" ht="9.75">
      <c r="A48" s="44"/>
      <c r="B48" s="46"/>
      <c r="C48" s="34"/>
      <c r="D48" s="36"/>
      <c r="E48" s="74"/>
      <c r="F48" s="47"/>
      <c r="G48" s="171"/>
      <c r="H48" s="171"/>
      <c r="I48" s="171"/>
      <c r="J48" s="171"/>
      <c r="R48" s="26"/>
    </row>
    <row r="49" spans="1:18" ht="9.75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26"/>
    </row>
    <row r="50" spans="1:18" ht="9.75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9.75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150"/>
      <c r="L81" s="148"/>
      <c r="M81" s="148"/>
      <c r="N81" s="148"/>
      <c r="O81" s="148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150"/>
      <c r="L82" s="148"/>
      <c r="M82" s="148"/>
      <c r="N82" s="148"/>
      <c r="O82" s="148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150"/>
      <c r="L83" s="148"/>
      <c r="M83" s="148"/>
      <c r="N83" s="148"/>
      <c r="O83" s="148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150"/>
      <c r="L84" s="148"/>
      <c r="M84" s="148"/>
      <c r="N84" s="148"/>
      <c r="O84" s="148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150"/>
      <c r="L85" s="148"/>
      <c r="M85" s="148"/>
      <c r="N85" s="148"/>
      <c r="O85" s="148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150"/>
      <c r="L86" s="148"/>
      <c r="M86" s="148"/>
      <c r="N86" s="148"/>
      <c r="O86" s="148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150"/>
      <c r="L87" s="148"/>
      <c r="M87" s="148"/>
      <c r="N87" s="148"/>
      <c r="O87" s="148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150"/>
      <c r="L88" s="148"/>
      <c r="M88" s="148"/>
      <c r="N88" s="148"/>
      <c r="O88" s="148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150"/>
      <c r="L89" s="148"/>
      <c r="M89" s="148"/>
      <c r="N89" s="148"/>
      <c r="O89" s="148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150"/>
      <c r="L90" s="148"/>
      <c r="M90" s="148"/>
      <c r="N90" s="148"/>
      <c r="O90" s="148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150"/>
      <c r="L91" s="148"/>
      <c r="M91" s="148"/>
      <c r="N91" s="148"/>
      <c r="O91" s="148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150"/>
      <c r="L92" s="148"/>
      <c r="M92" s="148"/>
      <c r="N92" s="148"/>
      <c r="O92" s="148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150"/>
      <c r="L93" s="148"/>
      <c r="M93" s="148"/>
      <c r="N93" s="148"/>
      <c r="O93" s="148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150"/>
      <c r="L94" s="148"/>
      <c r="M94" s="148"/>
      <c r="N94" s="148"/>
      <c r="O94" s="148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150"/>
      <c r="L95" s="148"/>
      <c r="M95" s="148"/>
      <c r="N95" s="148"/>
      <c r="O95" s="148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150"/>
      <c r="L96" s="148"/>
      <c r="M96" s="148"/>
      <c r="N96" s="148"/>
      <c r="O96" s="148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150"/>
      <c r="L97" s="148"/>
      <c r="M97" s="148"/>
      <c r="N97" s="148"/>
      <c r="O97" s="148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150"/>
      <c r="L98" s="148"/>
      <c r="M98" s="148"/>
      <c r="N98" s="148"/>
      <c r="O98" s="148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150"/>
      <c r="L99" s="148"/>
      <c r="M99" s="148"/>
      <c r="N99" s="148"/>
      <c r="O99" s="148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150"/>
      <c r="L100" s="148"/>
      <c r="M100" s="148"/>
      <c r="N100" s="148"/>
      <c r="O100" s="148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150"/>
      <c r="L101" s="148"/>
      <c r="M101" s="148"/>
      <c r="N101" s="148"/>
      <c r="O101" s="148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150"/>
      <c r="L102" s="148"/>
      <c r="M102" s="148"/>
      <c r="N102" s="148"/>
      <c r="O102" s="148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150"/>
      <c r="L103" s="148"/>
      <c r="M103" s="148"/>
      <c r="N103" s="148"/>
      <c r="O103" s="148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150"/>
      <c r="L104" s="148"/>
      <c r="M104" s="148"/>
      <c r="N104" s="148"/>
      <c r="O104" s="148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150"/>
      <c r="L105" s="148"/>
      <c r="M105" s="148"/>
      <c r="N105" s="148"/>
      <c r="O105" s="148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150"/>
      <c r="L106" s="148"/>
      <c r="M106" s="148"/>
      <c r="N106" s="148"/>
      <c r="O106" s="148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150"/>
      <c r="L107" s="148"/>
      <c r="M107" s="148"/>
      <c r="N107" s="148"/>
      <c r="O107" s="148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150"/>
      <c r="L108" s="148"/>
      <c r="M108" s="148"/>
      <c r="N108" s="148"/>
      <c r="O108" s="148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150"/>
      <c r="L109" s="148"/>
      <c r="M109" s="148"/>
      <c r="N109" s="148"/>
      <c r="O109" s="148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150"/>
      <c r="L110" s="148"/>
      <c r="M110" s="148"/>
      <c r="N110" s="148"/>
      <c r="O110" s="148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150"/>
      <c r="L111" s="148"/>
      <c r="M111" s="148"/>
      <c r="N111" s="148"/>
      <c r="O111" s="148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150"/>
      <c r="L112" s="148"/>
      <c r="M112" s="148"/>
      <c r="N112" s="148"/>
      <c r="O112" s="148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150"/>
      <c r="L113" s="148"/>
      <c r="M113" s="148"/>
      <c r="N113" s="148"/>
      <c r="O113" s="148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150"/>
      <c r="L114" s="148"/>
      <c r="M114" s="148"/>
      <c r="N114" s="148"/>
      <c r="O114" s="148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150"/>
      <c r="L115" s="148"/>
      <c r="M115" s="148"/>
      <c r="N115" s="148"/>
      <c r="O115" s="148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150"/>
      <c r="L116" s="148"/>
      <c r="M116" s="148"/>
      <c r="N116" s="148"/>
      <c r="O116" s="148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150"/>
      <c r="L117" s="148"/>
      <c r="M117" s="148"/>
      <c r="N117" s="148"/>
      <c r="O117" s="148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150"/>
      <c r="L118" s="148"/>
      <c r="M118" s="148"/>
      <c r="N118" s="148"/>
      <c r="O118" s="148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150"/>
      <c r="L119" s="148"/>
      <c r="M119" s="148"/>
      <c r="N119" s="148"/>
      <c r="O119" s="148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150"/>
      <c r="L120" s="148"/>
      <c r="M120" s="148"/>
      <c r="N120" s="148"/>
      <c r="O120" s="148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150"/>
      <c r="L121" s="148"/>
      <c r="M121" s="148"/>
      <c r="N121" s="148"/>
      <c r="O121" s="148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150"/>
      <c r="L122" s="148"/>
      <c r="M122" s="148"/>
      <c r="N122" s="148"/>
      <c r="O122" s="148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150"/>
      <c r="L123" s="148"/>
      <c r="M123" s="148"/>
      <c r="N123" s="148"/>
      <c r="O123" s="148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150"/>
      <c r="L124" s="148"/>
      <c r="M124" s="148"/>
      <c r="N124" s="148"/>
      <c r="O124" s="148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150"/>
      <c r="L125" s="148"/>
      <c r="M125" s="148"/>
      <c r="N125" s="148"/>
      <c r="O125" s="148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150"/>
      <c r="L126" s="148"/>
      <c r="M126" s="148"/>
      <c r="N126" s="148"/>
      <c r="O126" s="148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150"/>
      <c r="L127" s="148"/>
      <c r="M127" s="148"/>
      <c r="N127" s="148"/>
      <c r="O127" s="148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150"/>
      <c r="L128" s="148"/>
      <c r="M128" s="148"/>
      <c r="N128" s="148"/>
      <c r="O128" s="148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17" right="0.17" top="0.19" bottom="0.2" header="0.17" footer="0.17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S32" sqref="S32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208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200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3.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178"/>
      <c r="P4" s="147" t="e">
        <f>_xlfn.IFNA(INDEX($A$3:$C$66,MATCH(23,$A$3:$A$66,0),2),"")</f>
        <v>#NAME?</v>
      </c>
      <c r="Q4" s="146" t="e">
        <f>_xlfn.IFNA(INDEX($A$3:$C$66,MATCH(23,$A$3:$A$66,0),3),"")</f>
        <v>#NAME?</v>
      </c>
      <c r="R4" s="31">
        <v>23</v>
      </c>
      <c r="S4" s="29"/>
    </row>
    <row r="5" spans="1:19" ht="13.5" customHeight="1">
      <c r="A5" s="32"/>
      <c r="B5" s="32"/>
      <c r="C5" s="35"/>
      <c r="D5" s="29"/>
      <c r="E5" s="31"/>
      <c r="F5" s="46"/>
      <c r="G5" s="158">
        <v>12</v>
      </c>
      <c r="H5" s="160"/>
      <c r="I5" s="157"/>
      <c r="J5" s="158"/>
      <c r="K5" s="169"/>
      <c r="L5" s="159"/>
      <c r="M5" s="161"/>
      <c r="N5" s="162"/>
      <c r="O5" s="159">
        <v>20</v>
      </c>
      <c r="P5" s="30"/>
      <c r="Q5" s="56"/>
      <c r="R5" s="31"/>
      <c r="S5" s="29"/>
    </row>
    <row r="6" spans="1:19" ht="13.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179"/>
      <c r="P6" s="147" t="e">
        <f>_xlfn.IFNA(INDEX($A$3:$C$66,MATCH(24,$A$3:$A$66,0),2),"")</f>
        <v>#NAME?</v>
      </c>
      <c r="Q6" s="146" t="e">
        <f>_xlfn.IFNA(INDEX($A$3:$C$66,MATCH(24,$A$3:$A$66,0),3),"")</f>
        <v>#NAME?</v>
      </c>
      <c r="R6" s="31">
        <v>24</v>
      </c>
      <c r="S6" s="29"/>
    </row>
    <row r="7" spans="1:19" ht="13.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164"/>
      <c r="P7" s="31">
        <v>7</v>
      </c>
      <c r="Q7" s="56"/>
      <c r="R7" s="31"/>
      <c r="S7" s="29"/>
    </row>
    <row r="8" spans="1:19" ht="13.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28</v>
      </c>
      <c r="I8" s="160"/>
      <c r="J8" s="157"/>
      <c r="K8" s="169"/>
      <c r="L8" s="161"/>
      <c r="M8" s="162"/>
      <c r="N8" s="159">
        <v>32</v>
      </c>
      <c r="O8" s="159"/>
      <c r="P8" s="21" t="e">
        <f>_xlfn.IFNA(INDEX($A$3:$C$66,MATCH(25,$A$3:$A$66,0),2),"")</f>
        <v>#NAME?</v>
      </c>
      <c r="Q8" s="146" t="e">
        <f>_xlfn.IFNA(INDEX($A$3:$C$66,MATCH(25,$A$3:$A$66,0),3),"")</f>
        <v>#NAME?</v>
      </c>
      <c r="R8" s="31">
        <v>25</v>
      </c>
      <c r="S8" s="29"/>
    </row>
    <row r="9" spans="1:19" ht="13.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180"/>
      <c r="P9" s="30"/>
      <c r="Q9" s="56"/>
      <c r="R9" s="31"/>
      <c r="S9" s="29"/>
    </row>
    <row r="10" spans="1:19" ht="13.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159"/>
      <c r="P10" s="147" t="e">
        <f>_xlfn.IFNA(INDEX($A$3:$C$66,MATCH(26,$A$3:$A$66,0),2),"")</f>
        <v>#NAME?</v>
      </c>
      <c r="Q10" s="146" t="e">
        <f>_xlfn.IFNA(INDEX($A$3:$C$66,MATCH(26,$A$3:$A$66,0),3),"")</f>
        <v>#NAME?</v>
      </c>
      <c r="R10" s="31">
        <v>26</v>
      </c>
      <c r="S10" s="29"/>
    </row>
    <row r="11" spans="1:19" ht="13.5" customHeight="1">
      <c r="A11" s="32"/>
      <c r="B11" s="32"/>
      <c r="C11" s="35"/>
      <c r="D11" s="29"/>
      <c r="E11" s="31"/>
      <c r="F11" s="30"/>
      <c r="G11" s="158">
        <v>13</v>
      </c>
      <c r="H11" s="160"/>
      <c r="I11" s="157">
        <v>36</v>
      </c>
      <c r="J11" s="163"/>
      <c r="K11" s="169"/>
      <c r="L11" s="164"/>
      <c r="M11" s="159">
        <v>38</v>
      </c>
      <c r="N11" s="164"/>
      <c r="O11" s="181">
        <v>21</v>
      </c>
      <c r="P11" s="30"/>
      <c r="Q11" s="56"/>
      <c r="R11" s="31"/>
      <c r="S11" s="29"/>
    </row>
    <row r="12" spans="1:19" ht="13.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65"/>
      <c r="K12" s="169"/>
      <c r="L12" s="166"/>
      <c r="M12" s="159"/>
      <c r="N12" s="161"/>
      <c r="O12" s="159"/>
      <c r="P12" s="147" t="e">
        <f>_xlfn.IFNA(INDEX($A$3:$C$66,MATCH(27,$A$3:$A$66,0),2),"")</f>
        <v>#NAME?</v>
      </c>
      <c r="Q12" s="146" t="e">
        <f>_xlfn.IFNA(INDEX($A$3:$C$66,MATCH(27,$A$3:$A$66,0),3),"")</f>
        <v>#NAME?</v>
      </c>
      <c r="R12" s="31">
        <v>27</v>
      </c>
      <c r="S12" s="29"/>
    </row>
    <row r="13" spans="1:19" ht="13.5" customHeight="1">
      <c r="A13" s="32"/>
      <c r="B13" s="32"/>
      <c r="C13" s="35"/>
      <c r="D13" s="29"/>
      <c r="E13" s="31"/>
      <c r="F13" s="46"/>
      <c r="G13" s="158"/>
      <c r="H13" s="158"/>
      <c r="I13" s="158"/>
      <c r="J13" s="165"/>
      <c r="K13" s="169"/>
      <c r="L13" s="166"/>
      <c r="M13" s="159"/>
      <c r="N13" s="159"/>
      <c r="O13" s="181"/>
      <c r="P13" s="46"/>
      <c r="Q13" s="56"/>
      <c r="R13" s="31"/>
      <c r="S13" s="29"/>
    </row>
    <row r="14" spans="1:19" ht="13.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65"/>
      <c r="K14" s="169"/>
      <c r="L14" s="166"/>
      <c r="M14" s="159"/>
      <c r="N14" s="161"/>
      <c r="O14" s="159"/>
      <c r="P14" s="147" t="e">
        <f>_xlfn.IFNA(INDEX($A$3:$C$66,MATCH(28,$A$3:$A$66,0),2),"")</f>
        <v>#NAME?</v>
      </c>
      <c r="Q14" s="146" t="e">
        <f>_xlfn.IFNA(INDEX($A$3:$C$66,MATCH(28,$A$3:$A$66,0),3),"")</f>
        <v>#NAME?</v>
      </c>
      <c r="R14" s="31">
        <v>28</v>
      </c>
      <c r="S14" s="29"/>
    </row>
    <row r="15" spans="1:19" ht="13.5" customHeight="1">
      <c r="A15" s="32"/>
      <c r="B15" s="32"/>
      <c r="C15" s="35"/>
      <c r="D15" s="29"/>
      <c r="E15" s="31"/>
      <c r="F15" s="46"/>
      <c r="G15" s="158">
        <v>14</v>
      </c>
      <c r="H15" s="160"/>
      <c r="I15" s="157"/>
      <c r="J15" s="165"/>
      <c r="K15" s="169"/>
      <c r="L15" s="167"/>
      <c r="M15" s="166"/>
      <c r="N15" s="162"/>
      <c r="O15" s="183">
        <v>22</v>
      </c>
      <c r="P15" s="30"/>
      <c r="Q15" s="57"/>
      <c r="R15" s="31"/>
      <c r="S15" s="29"/>
    </row>
    <row r="16" spans="1:19" ht="13.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65"/>
      <c r="K16" s="169"/>
      <c r="L16" s="167"/>
      <c r="M16" s="166"/>
      <c r="N16" s="159"/>
      <c r="O16" s="178"/>
      <c r="P16" s="147" t="e">
        <f>_xlfn.IFNA(INDEX($A$3:$C$66,MATCH(29,$A$3:$A$66,0),2),"")</f>
        <v>#NAME?</v>
      </c>
      <c r="Q16" s="146" t="e">
        <f>_xlfn.IFNA(INDEX($A$3:$C$66,MATCH(29,$A$3:$A$66,0),3),"")</f>
        <v>#NAME?</v>
      </c>
      <c r="R16" s="31">
        <v>29</v>
      </c>
      <c r="S16" s="29"/>
    </row>
    <row r="17" spans="1:19" ht="13.5" customHeight="1">
      <c r="A17" s="32"/>
      <c r="B17" s="32"/>
      <c r="C17" s="35"/>
      <c r="D17" s="29"/>
      <c r="E17" s="31"/>
      <c r="F17" s="56">
        <v>2</v>
      </c>
      <c r="G17" s="160"/>
      <c r="H17" s="157"/>
      <c r="I17" s="157"/>
      <c r="J17" s="165"/>
      <c r="K17" s="169"/>
      <c r="L17" s="167"/>
      <c r="M17" s="164"/>
      <c r="N17" s="159">
        <v>33</v>
      </c>
      <c r="O17" s="159"/>
      <c r="P17" s="30"/>
      <c r="Q17" s="56"/>
      <c r="R17" s="31"/>
      <c r="S17" s="29"/>
    </row>
    <row r="18" spans="1:19" ht="13.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65"/>
      <c r="K18" s="169">
        <v>42</v>
      </c>
      <c r="L18" s="167"/>
      <c r="M18" s="159"/>
      <c r="N18" s="167"/>
      <c r="O18" s="159"/>
      <c r="P18" s="21" t="e">
        <f>_xlfn.IFNA(INDEX($A$3:$C$66,MATCH(30,$A$3:$A$66,0),2),"")</f>
        <v>#NAME?</v>
      </c>
      <c r="Q18" s="146" t="e">
        <f>_xlfn.IFNA(INDEX($A$3:$C$66,MATCH(30,$A$3:$A$66,0),3),"")</f>
        <v>#NAME?</v>
      </c>
      <c r="R18" s="31">
        <v>30</v>
      </c>
      <c r="S18" s="29"/>
    </row>
    <row r="19" spans="1:19" ht="13.5" customHeight="1">
      <c r="A19" s="32"/>
      <c r="B19" s="32"/>
      <c r="C19" s="35"/>
      <c r="D19" s="29"/>
      <c r="E19" s="31"/>
      <c r="F19" s="56"/>
      <c r="G19" s="158"/>
      <c r="H19" s="158">
        <v>29</v>
      </c>
      <c r="I19" s="160"/>
      <c r="J19" s="165">
        <v>40</v>
      </c>
      <c r="K19" s="170"/>
      <c r="L19" s="167">
        <v>41</v>
      </c>
      <c r="M19" s="159"/>
      <c r="N19" s="166"/>
      <c r="O19" s="162"/>
      <c r="P19" s="31">
        <v>8</v>
      </c>
      <c r="Q19" s="56"/>
      <c r="R19" s="31"/>
      <c r="S19" s="29"/>
    </row>
    <row r="20" spans="1:19" ht="13.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68"/>
      <c r="K20" s="169">
        <v>43</v>
      </c>
      <c r="L20" s="167"/>
      <c r="M20" s="159"/>
      <c r="N20" s="166"/>
      <c r="O20" s="218"/>
      <c r="P20" s="147" t="e">
        <f>_xlfn.IFNA(INDEX($A$3:$C$66,MATCH(31,$A$3:$A$66,0),2),"")</f>
        <v>#NAME?</v>
      </c>
      <c r="Q20" s="146" t="e">
        <f>_xlfn.IFNA(INDEX($A$3:$C$66,MATCH(31,$A$3:$A$66,0),3),"")</f>
        <v>#NAME?</v>
      </c>
      <c r="R20" s="31">
        <v>31</v>
      </c>
      <c r="S20" s="29"/>
    </row>
    <row r="21" spans="1:19" ht="13.5" customHeight="1">
      <c r="A21" s="32"/>
      <c r="B21" s="32"/>
      <c r="C21" s="35"/>
      <c r="D21" s="29"/>
      <c r="E21" s="31"/>
      <c r="F21" s="56">
        <v>3</v>
      </c>
      <c r="G21" s="160"/>
      <c r="H21" s="157"/>
      <c r="I21" s="157"/>
      <c r="J21" s="168"/>
      <c r="K21" s="169"/>
      <c r="L21" s="167"/>
      <c r="M21" s="159"/>
      <c r="N21" s="164"/>
      <c r="O21" s="159">
        <v>23</v>
      </c>
      <c r="R21" s="26"/>
      <c r="S21" s="29"/>
    </row>
    <row r="22" spans="1:19" ht="13.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68"/>
      <c r="K22" s="169"/>
      <c r="L22" s="167"/>
      <c r="M22" s="159"/>
      <c r="N22" s="161"/>
      <c r="O22" s="181"/>
      <c r="P22" s="147" t="e">
        <f>_xlfn.IFNA(INDEX($A$3:$C$66,MATCH(32,$A$3:$A$66,0),2),"")</f>
        <v>#NAME?</v>
      </c>
      <c r="Q22" s="146" t="e">
        <f>_xlfn.IFNA(INDEX($A$3:$C$66,MATCH(32,$A$3:$A$66,0),3),"")</f>
        <v>#NAME?</v>
      </c>
      <c r="R22" s="29">
        <v>32</v>
      </c>
      <c r="S22" s="29"/>
    </row>
    <row r="23" spans="1:19" ht="13.5" customHeight="1">
      <c r="A23" s="32"/>
      <c r="B23" s="32"/>
      <c r="C23" s="35"/>
      <c r="D23" s="29"/>
      <c r="E23" s="31"/>
      <c r="F23" s="30"/>
      <c r="G23" s="158">
        <v>15</v>
      </c>
      <c r="H23" s="160"/>
      <c r="I23" s="157"/>
      <c r="J23" s="168"/>
      <c r="K23" s="169"/>
      <c r="L23" s="167"/>
      <c r="M23" s="159"/>
      <c r="N23" s="159"/>
      <c r="O23" s="159"/>
      <c r="R23" s="26"/>
      <c r="S23" s="29"/>
    </row>
    <row r="24" spans="1:19" ht="13.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68"/>
      <c r="K24" s="169"/>
      <c r="L24" s="167"/>
      <c r="M24" s="159"/>
      <c r="N24" s="161"/>
      <c r="O24" s="181"/>
      <c r="P24" s="147" t="e">
        <f>_xlfn.IFNA(INDEX($A$3:$C$66,MATCH(33,$A$3:$A$66,0),2),"")</f>
        <v>#NAME?</v>
      </c>
      <c r="Q24" s="146" t="e">
        <f>_xlfn.IFNA(INDEX($A$3:$C$66,MATCH(33,$A$3:$A$66,0),3),"")</f>
        <v>#NAME?</v>
      </c>
      <c r="R24" s="29">
        <v>33</v>
      </c>
      <c r="S24" s="29"/>
    </row>
    <row r="25" spans="1:19" ht="13.5" customHeight="1">
      <c r="A25" s="32"/>
      <c r="B25" s="32"/>
      <c r="C25" s="35"/>
      <c r="D25" s="29"/>
      <c r="E25" s="31"/>
      <c r="F25" s="46"/>
      <c r="G25" s="158"/>
      <c r="H25" s="158"/>
      <c r="I25" s="158"/>
      <c r="J25" s="158"/>
      <c r="K25" s="190"/>
      <c r="L25" s="159"/>
      <c r="M25" s="161"/>
      <c r="N25" s="162"/>
      <c r="O25" s="159">
        <v>24</v>
      </c>
      <c r="P25" s="30"/>
      <c r="Q25" s="57"/>
      <c r="R25" s="31"/>
      <c r="S25" s="29"/>
    </row>
    <row r="26" spans="1:19" ht="13.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/>
      <c r="L26" s="159"/>
      <c r="M26" s="161"/>
      <c r="N26" s="161"/>
      <c r="O26" s="161"/>
      <c r="P26" s="147" t="e">
        <f>_xlfn.IFNA(INDEX($A$3:$C$66,MATCH(34,$A$3:$A$66,0),2),"")</f>
        <v>#NAME?</v>
      </c>
      <c r="Q26" s="146" t="e">
        <f>_xlfn.IFNA(INDEX($A$3:$C$66,MATCH(34,$A$3:$A$66,0),3),"")</f>
        <v>#NAME?</v>
      </c>
      <c r="R26" s="31">
        <v>34</v>
      </c>
      <c r="S26" s="29"/>
    </row>
    <row r="27" spans="1:19" ht="13.5" customHeight="1">
      <c r="A27" s="32"/>
      <c r="B27" s="32"/>
      <c r="C27" s="35"/>
      <c r="D27" s="29"/>
      <c r="E27" s="31"/>
      <c r="F27" s="56"/>
      <c r="G27" s="158">
        <v>16</v>
      </c>
      <c r="H27" s="160"/>
      <c r="I27" s="157"/>
      <c r="J27" s="158"/>
      <c r="K27" s="190"/>
      <c r="L27" s="159"/>
      <c r="M27" s="161"/>
      <c r="N27" s="161"/>
      <c r="O27" s="162"/>
      <c r="P27" s="31">
        <v>9</v>
      </c>
      <c r="Q27" s="57"/>
      <c r="R27" s="31"/>
      <c r="S27" s="29"/>
    </row>
    <row r="28" spans="1:19" ht="13.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30</v>
      </c>
      <c r="I28" s="163"/>
      <c r="J28" s="158"/>
      <c r="K28" s="190"/>
      <c r="L28" s="161"/>
      <c r="M28" s="162"/>
      <c r="N28" s="159">
        <v>34</v>
      </c>
      <c r="O28" s="161"/>
      <c r="P28" s="147" t="e">
        <f>_xlfn.IFNA(INDEX($A$3:$C$66,MATCH(35,$A$3:$A$66,0),2),"")</f>
        <v>#NAME?</v>
      </c>
      <c r="Q28" s="146" t="e">
        <f>_xlfn.IFNA(INDEX($A$3:$C$66,MATCH(35,$A$3:$A$66,0),3),"")</f>
        <v>#NAME?</v>
      </c>
      <c r="R28" s="31">
        <v>35</v>
      </c>
      <c r="S28" s="29"/>
    </row>
    <row r="29" spans="1:19" ht="13.5" customHeight="1">
      <c r="A29" s="32"/>
      <c r="B29" s="32"/>
      <c r="C29" s="35"/>
      <c r="D29" s="29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59"/>
      <c r="O29" s="159"/>
      <c r="R29" s="31"/>
      <c r="S29" s="29"/>
    </row>
    <row r="30" spans="1:19" ht="13.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61"/>
      <c r="O30" s="181"/>
      <c r="P30" s="147" t="e">
        <f>_xlfn.IFNA(INDEX($A$3:$C$66,MATCH(36,$A$3:$A$66,0),2),"")</f>
        <v>#NAME?</v>
      </c>
      <c r="Q30" s="146" t="e">
        <f>_xlfn.IFNA(INDEX($A$3:$C$66,MATCH(36,$A$3:$A$66,0),3),"")</f>
        <v>#NAME?</v>
      </c>
      <c r="R30" s="31">
        <v>36</v>
      </c>
      <c r="S30" s="29"/>
    </row>
    <row r="31" spans="1:19" ht="13.5" customHeight="1">
      <c r="A31" s="32">
        <v>22</v>
      </c>
      <c r="B31" s="32">
        <v>1</v>
      </c>
      <c r="C31" s="35"/>
      <c r="D31" s="29"/>
      <c r="E31" s="31"/>
      <c r="F31" s="46"/>
      <c r="G31" s="158"/>
      <c r="H31" s="158"/>
      <c r="I31" s="165">
        <v>37</v>
      </c>
      <c r="J31" s="198"/>
      <c r="K31" s="190"/>
      <c r="L31" s="164"/>
      <c r="M31" s="161">
        <v>39</v>
      </c>
      <c r="N31" s="162"/>
      <c r="O31" s="159">
        <v>25</v>
      </c>
      <c r="P31" s="47"/>
      <c r="R31" s="31"/>
      <c r="S31" s="29"/>
    </row>
    <row r="32" spans="1:19" ht="13.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69"/>
      <c r="L32" s="161"/>
      <c r="M32" s="159"/>
      <c r="N32" s="161"/>
      <c r="O32" s="181"/>
      <c r="P32" s="147" t="e">
        <f>_xlfn.IFNA(INDEX($A$3:$C$66,MATCH(37,$A$3:$A$66,0),2),"")</f>
        <v>#NAME?</v>
      </c>
      <c r="Q32" s="146" t="e">
        <f>_xlfn.IFNA(INDEX($A$3:$C$66,MATCH(37,$A$3:$A$66,0),3),"")</f>
        <v>#NAME?</v>
      </c>
      <c r="R32" s="31">
        <v>37</v>
      </c>
      <c r="S32" s="29"/>
    </row>
    <row r="33" spans="1:19" ht="13.5" customHeight="1">
      <c r="A33" s="32"/>
      <c r="B33" s="32"/>
      <c r="C33" s="35"/>
      <c r="D33" s="29"/>
      <c r="E33" s="31"/>
      <c r="F33" s="56">
        <v>5</v>
      </c>
      <c r="G33" s="160"/>
      <c r="H33" s="157"/>
      <c r="I33" s="165"/>
      <c r="J33" s="158"/>
      <c r="K33" s="169"/>
      <c r="L33" s="161"/>
      <c r="M33" s="159"/>
      <c r="N33" s="159"/>
      <c r="O33" s="159"/>
      <c r="S33" s="29"/>
    </row>
    <row r="34" spans="1:19" ht="13.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69"/>
      <c r="L34" s="161"/>
      <c r="M34" s="159"/>
      <c r="N34" s="161"/>
      <c r="O34" s="181"/>
      <c r="P34" s="147" t="e">
        <f>_xlfn.IFNA(INDEX($A$3:$C$66,MATCH(38,$A$3:$A$66,0),2),"")</f>
        <v>#NAME?</v>
      </c>
      <c r="Q34" s="146" t="e">
        <f>_xlfn.IFNA(INDEX($A$3:$C$66,MATCH(38,$A$3:$A$66,0),3),"")</f>
        <v>#NAME?</v>
      </c>
      <c r="R34" s="27">
        <v>38</v>
      </c>
      <c r="S34" s="29"/>
    </row>
    <row r="35" spans="1:19" ht="13.5" customHeight="1">
      <c r="A35" s="32"/>
      <c r="B35" s="32"/>
      <c r="C35" s="35"/>
      <c r="D35" s="29"/>
      <c r="E35" s="31"/>
      <c r="F35" s="30"/>
      <c r="G35" s="158">
        <v>17</v>
      </c>
      <c r="H35" s="160"/>
      <c r="I35" s="165"/>
      <c r="J35" s="158"/>
      <c r="K35" s="169"/>
      <c r="L35" s="161"/>
      <c r="M35" s="161"/>
      <c r="N35" s="162"/>
      <c r="O35" s="159">
        <v>26</v>
      </c>
      <c r="S35" s="29"/>
    </row>
    <row r="36" spans="1:19" ht="13.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61"/>
      <c r="N36" s="161"/>
      <c r="O36" s="161"/>
      <c r="P36" s="147" t="e">
        <f>_xlfn.IFNA(INDEX($A$3:$C$66,MATCH(39,$A$3:$A$66,0),2),"")</f>
        <v>#NAME?</v>
      </c>
      <c r="Q36" s="146" t="e">
        <f>_xlfn.IFNA(INDEX($A$3:$C$66,MATCH(39,$A$3:$A$66,0),3),"")</f>
        <v>#NAME?</v>
      </c>
      <c r="R36" s="27">
        <v>39</v>
      </c>
      <c r="S36" s="29"/>
    </row>
    <row r="37" spans="1:16" ht="13.5" customHeight="1">
      <c r="A37" s="32"/>
      <c r="B37" s="32"/>
      <c r="C37" s="35"/>
      <c r="D37" s="36"/>
      <c r="E37" s="74"/>
      <c r="F37" s="66"/>
      <c r="G37" s="171"/>
      <c r="H37" s="171"/>
      <c r="I37" s="184"/>
      <c r="J37" s="171"/>
      <c r="K37" s="206"/>
      <c r="L37" s="186"/>
      <c r="M37" s="186"/>
      <c r="N37" s="186"/>
      <c r="O37" s="187"/>
      <c r="P37" s="27">
        <v>10</v>
      </c>
    </row>
    <row r="38" spans="1:18" ht="13.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186"/>
      <c r="M38" s="187"/>
      <c r="N38" s="203">
        <v>35</v>
      </c>
      <c r="O38" s="161"/>
      <c r="P38" s="147" t="e">
        <f>_xlfn.IFNA(INDEX($A$3:$C$66,MATCH(40,$A$3:$A$66,0),2),"")</f>
        <v>#NAME?</v>
      </c>
      <c r="Q38" s="146" t="e">
        <f>_xlfn.IFNA(INDEX($A$3:$C$66,MATCH(40,$A$3:$A$66,0),3),"")</f>
        <v>#NAME?</v>
      </c>
      <c r="R38" s="27">
        <v>40</v>
      </c>
    </row>
    <row r="39" spans="1:15" ht="13.5" customHeight="1">
      <c r="A39" s="43"/>
      <c r="B39" s="32"/>
      <c r="C39" s="35"/>
      <c r="D39" s="36"/>
      <c r="E39" s="74"/>
      <c r="F39" s="47"/>
      <c r="G39" s="171">
        <v>18</v>
      </c>
      <c r="H39" s="192"/>
      <c r="I39" s="194"/>
      <c r="J39" s="171"/>
      <c r="M39" s="186"/>
      <c r="N39" s="203"/>
      <c r="O39" s="203"/>
    </row>
    <row r="40" spans="1:18" ht="13.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5"/>
      <c r="H40" s="193"/>
      <c r="I40" s="194"/>
      <c r="J40" s="171"/>
      <c r="M40" s="186"/>
      <c r="N40" s="203"/>
      <c r="O40" s="186"/>
      <c r="P40" s="147" t="e">
        <f>_xlfn.IFNA(INDEX($A$3:$C$66,MATCH(41,$A$3:$A$66,0),2),"")</f>
        <v>#NAME?</v>
      </c>
      <c r="Q40" s="146" t="e">
        <f>_xlfn.IFNA(INDEX($A$3:$C$66,MATCH(41,$A$3:$A$66,0),3),"")</f>
        <v>#NAME?</v>
      </c>
      <c r="R40" s="27">
        <v>41</v>
      </c>
    </row>
    <row r="41" spans="1:16" ht="13.5" customHeight="1">
      <c r="A41" s="43"/>
      <c r="B41" s="32"/>
      <c r="C41" s="35"/>
      <c r="D41" s="36"/>
      <c r="E41" s="74"/>
      <c r="F41" s="66"/>
      <c r="G41" s="171"/>
      <c r="H41" s="171"/>
      <c r="I41" s="194"/>
      <c r="J41" s="171"/>
      <c r="M41" s="186"/>
      <c r="N41" s="186"/>
      <c r="O41" s="187"/>
      <c r="P41" s="27">
        <v>11</v>
      </c>
    </row>
    <row r="42" spans="1:18" ht="13.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M42" s="186"/>
      <c r="N42" s="186"/>
      <c r="O42" s="186"/>
      <c r="P42" s="147" t="e">
        <f>_xlfn.IFNA(INDEX($A$3:$C$66,MATCH(42,$A$3:$A$66,0),2),"")</f>
        <v>#NAME?</v>
      </c>
      <c r="Q42" s="146" t="e">
        <f>_xlfn.IFNA(INDEX($A$3:$C$66,MATCH(42,$A$3:$A$66,0),3),"")</f>
        <v>#NAME?</v>
      </c>
      <c r="R42" s="27">
        <v>42</v>
      </c>
    </row>
    <row r="43" spans="1:15" ht="13.5" customHeight="1">
      <c r="A43" s="43"/>
      <c r="B43" s="32"/>
      <c r="C43" s="35"/>
      <c r="D43" s="36"/>
      <c r="E43" s="74"/>
      <c r="F43" s="66">
        <v>6</v>
      </c>
      <c r="G43" s="192"/>
      <c r="H43" s="193">
        <v>31</v>
      </c>
      <c r="I43" s="185"/>
      <c r="J43" s="171"/>
      <c r="M43" s="186"/>
      <c r="N43" s="187"/>
      <c r="O43" s="203">
        <v>27</v>
      </c>
    </row>
    <row r="44" spans="1:18" ht="13.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93"/>
      <c r="I44" s="193"/>
      <c r="J44" s="171"/>
      <c r="N44" s="186"/>
      <c r="O44" s="199"/>
      <c r="P44" s="147" t="e">
        <f>_xlfn.IFNA(INDEX($A$3:$C$66,MATCH(43,$A$3:$A$66,0),2),"")</f>
        <v>#NAME?</v>
      </c>
      <c r="Q44" s="146" t="e">
        <f>_xlfn.IFNA(INDEX($A$3:$C$66,MATCH(43,$A$3:$A$66,0),3),"")</f>
        <v>#NAME?</v>
      </c>
      <c r="R44" s="27">
        <v>43</v>
      </c>
    </row>
    <row r="45" spans="1:10" ht="13.5" customHeight="1">
      <c r="A45" s="43"/>
      <c r="B45" s="32"/>
      <c r="C45" s="35"/>
      <c r="D45" s="36"/>
      <c r="E45" s="74"/>
      <c r="F45" s="47"/>
      <c r="G45" s="171">
        <v>19</v>
      </c>
      <c r="H45" s="192"/>
      <c r="I45" s="193"/>
      <c r="J45" s="171"/>
    </row>
    <row r="46" spans="1:10" ht="13.5" customHeight="1">
      <c r="A46" s="43"/>
      <c r="B46" s="32"/>
      <c r="C46" s="35"/>
      <c r="D46" s="36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5"/>
      <c r="H46" s="193"/>
      <c r="I46" s="171"/>
      <c r="J46" s="171"/>
    </row>
    <row r="47" spans="1:10" ht="13.5" customHeight="1">
      <c r="A47" s="44"/>
      <c r="B47" s="46"/>
      <c r="C47" s="34"/>
      <c r="D47" s="36"/>
      <c r="E47" s="74"/>
      <c r="F47" s="47"/>
      <c r="G47" s="171"/>
      <c r="H47" s="171"/>
      <c r="I47" s="171"/>
      <c r="J47" s="171"/>
    </row>
    <row r="48" spans="1:18" ht="9.75">
      <c r="A48" s="44"/>
      <c r="B48" s="46"/>
      <c r="C48" s="34"/>
      <c r="D48" s="36"/>
      <c r="E48" s="74"/>
      <c r="F48" s="47"/>
      <c r="G48" s="171"/>
      <c r="H48" s="171"/>
      <c r="I48" s="171"/>
      <c r="J48" s="171"/>
      <c r="R48" s="26"/>
    </row>
    <row r="49" spans="1:18" ht="9.75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26"/>
    </row>
    <row r="50" spans="1:18" ht="9.75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9.75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208"/>
      <c r="L81" s="148"/>
      <c r="M81" s="148"/>
      <c r="N81" s="148"/>
      <c r="O81" s="148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208"/>
      <c r="L82" s="148"/>
      <c r="M82" s="148"/>
      <c r="N82" s="148"/>
      <c r="O82" s="148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208"/>
      <c r="L83" s="148"/>
      <c r="M83" s="148"/>
      <c r="N83" s="148"/>
      <c r="O83" s="148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208"/>
      <c r="L84" s="148"/>
      <c r="M84" s="148"/>
      <c r="N84" s="148"/>
      <c r="O84" s="148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208"/>
      <c r="L85" s="148"/>
      <c r="M85" s="148"/>
      <c r="N85" s="148"/>
      <c r="O85" s="148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208"/>
      <c r="L86" s="148"/>
      <c r="M86" s="148"/>
      <c r="N86" s="148"/>
      <c r="O86" s="148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208"/>
      <c r="L87" s="148"/>
      <c r="M87" s="148"/>
      <c r="N87" s="148"/>
      <c r="O87" s="148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208"/>
      <c r="L88" s="148"/>
      <c r="M88" s="148"/>
      <c r="N88" s="148"/>
      <c r="O88" s="148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208"/>
      <c r="L89" s="148"/>
      <c r="M89" s="148"/>
      <c r="N89" s="148"/>
      <c r="O89" s="148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208"/>
      <c r="L90" s="148"/>
      <c r="M90" s="148"/>
      <c r="N90" s="148"/>
      <c r="O90" s="148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208"/>
      <c r="L91" s="148"/>
      <c r="M91" s="148"/>
      <c r="N91" s="148"/>
      <c r="O91" s="148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208"/>
      <c r="L92" s="148"/>
      <c r="M92" s="148"/>
      <c r="N92" s="148"/>
      <c r="O92" s="148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208"/>
      <c r="L93" s="148"/>
      <c r="M93" s="148"/>
      <c r="N93" s="148"/>
      <c r="O93" s="148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208"/>
      <c r="L94" s="148"/>
      <c r="M94" s="148"/>
      <c r="N94" s="148"/>
      <c r="O94" s="148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208"/>
      <c r="L95" s="148"/>
      <c r="M95" s="148"/>
      <c r="N95" s="148"/>
      <c r="O95" s="148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208"/>
      <c r="L96" s="148"/>
      <c r="M96" s="148"/>
      <c r="N96" s="148"/>
      <c r="O96" s="148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208"/>
      <c r="L97" s="148"/>
      <c r="M97" s="148"/>
      <c r="N97" s="148"/>
      <c r="O97" s="148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208"/>
      <c r="L98" s="148"/>
      <c r="M98" s="148"/>
      <c r="N98" s="148"/>
      <c r="O98" s="148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208"/>
      <c r="L99" s="148"/>
      <c r="M99" s="148"/>
      <c r="N99" s="148"/>
      <c r="O99" s="148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208"/>
      <c r="L100" s="148"/>
      <c r="M100" s="148"/>
      <c r="N100" s="148"/>
      <c r="O100" s="148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208"/>
      <c r="L101" s="148"/>
      <c r="M101" s="148"/>
      <c r="N101" s="148"/>
      <c r="O101" s="148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208"/>
      <c r="L102" s="148"/>
      <c r="M102" s="148"/>
      <c r="N102" s="148"/>
      <c r="O102" s="148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208"/>
      <c r="L103" s="148"/>
      <c r="M103" s="148"/>
      <c r="N103" s="148"/>
      <c r="O103" s="148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208"/>
      <c r="L104" s="148"/>
      <c r="M104" s="148"/>
      <c r="N104" s="148"/>
      <c r="O104" s="148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208"/>
      <c r="L105" s="148"/>
      <c r="M105" s="148"/>
      <c r="N105" s="148"/>
      <c r="O105" s="148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208"/>
      <c r="L106" s="148"/>
      <c r="M106" s="148"/>
      <c r="N106" s="148"/>
      <c r="O106" s="148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208"/>
      <c r="L107" s="148"/>
      <c r="M107" s="148"/>
      <c r="N107" s="148"/>
      <c r="O107" s="148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208"/>
      <c r="L108" s="148"/>
      <c r="M108" s="148"/>
      <c r="N108" s="148"/>
      <c r="O108" s="148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208"/>
      <c r="L109" s="148"/>
      <c r="M109" s="148"/>
      <c r="N109" s="148"/>
      <c r="O109" s="148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208"/>
      <c r="L110" s="148"/>
      <c r="M110" s="148"/>
      <c r="N110" s="148"/>
      <c r="O110" s="148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208"/>
      <c r="L111" s="148"/>
      <c r="M111" s="148"/>
      <c r="N111" s="148"/>
      <c r="O111" s="148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208"/>
      <c r="L112" s="148"/>
      <c r="M112" s="148"/>
      <c r="N112" s="148"/>
      <c r="O112" s="148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208"/>
      <c r="L113" s="148"/>
      <c r="M113" s="148"/>
      <c r="N113" s="148"/>
      <c r="O113" s="148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208"/>
      <c r="L114" s="148"/>
      <c r="M114" s="148"/>
      <c r="N114" s="148"/>
      <c r="O114" s="148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208"/>
      <c r="L115" s="148"/>
      <c r="M115" s="148"/>
      <c r="N115" s="148"/>
      <c r="O115" s="148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208"/>
      <c r="L116" s="148"/>
      <c r="M116" s="148"/>
      <c r="N116" s="148"/>
      <c r="O116" s="148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208"/>
      <c r="L117" s="148"/>
      <c r="M117" s="148"/>
      <c r="N117" s="148"/>
      <c r="O117" s="148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208"/>
      <c r="L118" s="148"/>
      <c r="M118" s="148"/>
      <c r="N118" s="148"/>
      <c r="O118" s="148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208"/>
      <c r="L119" s="148"/>
      <c r="M119" s="148"/>
      <c r="N119" s="148"/>
      <c r="O119" s="148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208"/>
      <c r="L120" s="148"/>
      <c r="M120" s="148"/>
      <c r="N120" s="148"/>
      <c r="O120" s="148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208"/>
      <c r="L121" s="148"/>
      <c r="M121" s="148"/>
      <c r="N121" s="148"/>
      <c r="O121" s="148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208"/>
      <c r="L122" s="148"/>
      <c r="M122" s="148"/>
      <c r="N122" s="148"/>
      <c r="O122" s="148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208"/>
      <c r="L123" s="148"/>
      <c r="M123" s="148"/>
      <c r="N123" s="148"/>
      <c r="O123" s="148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208"/>
      <c r="L124" s="148"/>
      <c r="M124" s="148"/>
      <c r="N124" s="148"/>
      <c r="O124" s="148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208"/>
      <c r="L125" s="148"/>
      <c r="M125" s="148"/>
      <c r="N125" s="148"/>
      <c r="O125" s="148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208"/>
      <c r="L126" s="148"/>
      <c r="M126" s="148"/>
      <c r="N126" s="148"/>
      <c r="O126" s="148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208"/>
      <c r="L127" s="148"/>
      <c r="M127" s="148"/>
      <c r="N127" s="148"/>
      <c r="O127" s="148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208"/>
      <c r="L128" s="148"/>
      <c r="M128" s="148"/>
      <c r="N128" s="148"/>
      <c r="O128" s="148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17" right="0.17" top="0.2" bottom="0.16" header="0.17" footer="0.1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T34" sqref="T34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208" customWidth="1"/>
    <col min="12" max="14" width="3.6640625" style="148" customWidth="1"/>
    <col min="15" max="15" width="3.6640625" style="27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200"/>
      <c r="L3" s="149"/>
      <c r="M3" s="149"/>
      <c r="N3" s="149"/>
      <c r="O3" s="31"/>
      <c r="P3" s="38" t="s">
        <v>28</v>
      </c>
      <c r="Q3" s="77" t="s">
        <v>29</v>
      </c>
      <c r="R3" s="31"/>
      <c r="S3" s="29"/>
    </row>
    <row r="4" spans="1:19" ht="12.7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73"/>
      <c r="P4" s="147" t="e">
        <f>_xlfn.IFNA(INDEX($A$3:$C$66,MATCH(23,$A$3:$A$66,0),2),"")</f>
        <v>#NAME?</v>
      </c>
      <c r="Q4" s="146" t="e">
        <f>_xlfn.IFNA(INDEX($A$3:$C$66,MATCH(23,$A$3:$A$66,0),3),"")</f>
        <v>#NAME?</v>
      </c>
      <c r="R4" s="31">
        <v>23</v>
      </c>
      <c r="S4" s="29"/>
    </row>
    <row r="5" spans="1:19" ht="12.75" customHeight="1">
      <c r="A5" s="32"/>
      <c r="B5" s="32"/>
      <c r="C5" s="35"/>
      <c r="D5" s="29"/>
      <c r="E5" s="31"/>
      <c r="F5" s="46"/>
      <c r="G5" s="158">
        <v>13</v>
      </c>
      <c r="H5" s="160"/>
      <c r="I5" s="157"/>
      <c r="J5" s="158"/>
      <c r="K5" s="169"/>
      <c r="L5" s="159"/>
      <c r="M5" s="161"/>
      <c r="N5" s="162"/>
      <c r="O5" s="50">
        <v>21</v>
      </c>
      <c r="P5" s="30"/>
      <c r="Q5" s="56"/>
      <c r="R5" s="31"/>
      <c r="S5" s="29"/>
    </row>
    <row r="6" spans="1:19" ht="12.7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87"/>
      <c r="P6" s="147" t="e">
        <f>_xlfn.IFNA(INDEX($A$3:$C$66,MATCH(24,$A$3:$A$66,0),2),"")</f>
        <v>#NAME?</v>
      </c>
      <c r="Q6" s="146" t="e">
        <f>_xlfn.IFNA(INDEX($A$3:$C$66,MATCH(24,$A$3:$A$66,0),3),"")</f>
        <v>#NAME?</v>
      </c>
      <c r="R6" s="31">
        <v>24</v>
      </c>
      <c r="S6" s="29"/>
    </row>
    <row r="7" spans="1:19" ht="12.7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33"/>
      <c r="P7" s="31">
        <v>7</v>
      </c>
      <c r="Q7" s="56"/>
      <c r="R7" s="31"/>
      <c r="S7" s="29"/>
    </row>
    <row r="8" spans="1:19" ht="12.7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29</v>
      </c>
      <c r="I8" s="160"/>
      <c r="J8" s="157"/>
      <c r="K8" s="169"/>
      <c r="L8" s="161"/>
      <c r="M8" s="162"/>
      <c r="N8" s="159">
        <v>33</v>
      </c>
      <c r="O8" s="50"/>
      <c r="P8" s="21" t="e">
        <f>_xlfn.IFNA(INDEX($A$3:$C$66,MATCH(25,$A$3:$A$66,0),2),"")</f>
        <v>#NAME?</v>
      </c>
      <c r="Q8" s="146" t="e">
        <f>_xlfn.IFNA(INDEX($A$3:$C$66,MATCH(25,$A$3:$A$66,0),3),"")</f>
        <v>#NAME?</v>
      </c>
      <c r="R8" s="31">
        <v>25</v>
      </c>
      <c r="S8" s="29"/>
    </row>
    <row r="9" spans="1:19" ht="12.7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86"/>
      <c r="P9" s="30"/>
      <c r="Q9" s="56"/>
      <c r="R9" s="31"/>
      <c r="S9" s="29"/>
    </row>
    <row r="10" spans="1:19" ht="12.7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50"/>
      <c r="P10" s="147" t="e">
        <f>_xlfn.IFNA(INDEX($A$3:$C$66,MATCH(26,$A$3:$A$66,0),2),"")</f>
        <v>#NAME?</v>
      </c>
      <c r="Q10" s="146" t="e">
        <f>_xlfn.IFNA(INDEX($A$3:$C$66,MATCH(26,$A$3:$A$66,0),3),"")</f>
        <v>#NAME?</v>
      </c>
      <c r="R10" s="31">
        <v>26</v>
      </c>
      <c r="S10" s="29"/>
    </row>
    <row r="11" spans="1:19" ht="12.75" customHeight="1">
      <c r="A11" s="32"/>
      <c r="B11" s="32"/>
      <c r="C11" s="35"/>
      <c r="D11" s="29"/>
      <c r="E11" s="31"/>
      <c r="F11" s="30"/>
      <c r="G11" s="158">
        <v>14</v>
      </c>
      <c r="H11" s="160"/>
      <c r="I11" s="157"/>
      <c r="J11" s="157"/>
      <c r="K11" s="169"/>
      <c r="L11" s="161"/>
      <c r="M11" s="159"/>
      <c r="N11" s="164"/>
      <c r="O11" s="81">
        <v>22</v>
      </c>
      <c r="P11" s="30"/>
      <c r="Q11" s="56"/>
      <c r="R11" s="31"/>
      <c r="S11" s="29"/>
    </row>
    <row r="12" spans="1:19" ht="12.7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57"/>
      <c r="K12" s="169"/>
      <c r="L12" s="161"/>
      <c r="M12" s="159"/>
      <c r="N12" s="161"/>
      <c r="O12" s="50"/>
      <c r="P12" s="147" t="e">
        <f>_xlfn.IFNA(INDEX($A$3:$C$66,MATCH(27,$A$3:$A$66,0),2),"")</f>
        <v>#NAME?</v>
      </c>
      <c r="Q12" s="146" t="e">
        <f>_xlfn.IFNA(INDEX($A$3:$C$66,MATCH(27,$A$3:$A$66,0),3),"")</f>
        <v>#NAME?</v>
      </c>
      <c r="R12" s="31">
        <v>27</v>
      </c>
      <c r="S12" s="29"/>
    </row>
    <row r="13" spans="1:19" ht="12.75" customHeight="1">
      <c r="A13" s="32"/>
      <c r="B13" s="32"/>
      <c r="C13" s="35"/>
      <c r="D13" s="29"/>
      <c r="E13" s="31"/>
      <c r="F13" s="46"/>
      <c r="G13" s="158"/>
      <c r="H13" s="158"/>
      <c r="I13" s="158">
        <v>37</v>
      </c>
      <c r="J13" s="163"/>
      <c r="K13" s="169"/>
      <c r="L13" s="164"/>
      <c r="M13" s="159">
        <v>39</v>
      </c>
      <c r="N13" s="159"/>
      <c r="O13" s="90"/>
      <c r="P13" s="46"/>
      <c r="Q13" s="56"/>
      <c r="R13" s="31"/>
      <c r="S13" s="29"/>
    </row>
    <row r="14" spans="1:19" ht="12.7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57"/>
      <c r="K14" s="190"/>
      <c r="L14" s="161"/>
      <c r="M14" s="159"/>
      <c r="N14" s="161"/>
      <c r="O14" s="81"/>
      <c r="P14" s="147" t="e">
        <f>_xlfn.IFNA(INDEX($A$3:$C$66,MATCH(28,$A$3:$A$66,0),2),"")</f>
        <v>#NAME?</v>
      </c>
      <c r="Q14" s="146" t="e">
        <f>_xlfn.IFNA(INDEX($A$3:$C$66,MATCH(28,$A$3:$A$66,0),3),"")</f>
        <v>#NAME?</v>
      </c>
      <c r="R14" s="31">
        <v>28</v>
      </c>
      <c r="S14" s="29"/>
    </row>
    <row r="15" spans="1:19" ht="12.75" customHeight="1">
      <c r="A15" s="32"/>
      <c r="B15" s="32"/>
      <c r="C15" s="35"/>
      <c r="D15" s="29"/>
      <c r="E15" s="31"/>
      <c r="F15" s="46"/>
      <c r="G15" s="158">
        <v>15</v>
      </c>
      <c r="H15" s="160"/>
      <c r="I15" s="157"/>
      <c r="J15" s="157"/>
      <c r="K15" s="190"/>
      <c r="L15" s="159"/>
      <c r="M15" s="166"/>
      <c r="N15" s="162"/>
      <c r="O15" s="50">
        <v>23</v>
      </c>
      <c r="P15" s="30"/>
      <c r="Q15" s="57"/>
      <c r="R15" s="31"/>
      <c r="S15" s="29"/>
    </row>
    <row r="16" spans="1:19" ht="12.7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57"/>
      <c r="K16" s="190"/>
      <c r="L16" s="159"/>
      <c r="M16" s="166"/>
      <c r="N16" s="161"/>
      <c r="O16" s="69"/>
      <c r="P16" s="147" t="e">
        <f>_xlfn.IFNA(INDEX($A$3:$C$66,MATCH(29,$A$3:$A$66,0),2),"")</f>
        <v>#NAME?</v>
      </c>
      <c r="Q16" s="146" t="e">
        <f>_xlfn.IFNA(INDEX($A$3:$C$66,MATCH(29,$A$3:$A$66,0),3),"")</f>
        <v>#NAME?</v>
      </c>
      <c r="R16" s="31">
        <v>29</v>
      </c>
      <c r="S16" s="29"/>
    </row>
    <row r="17" spans="1:19" ht="12.75" customHeight="1">
      <c r="A17" s="32"/>
      <c r="B17" s="32"/>
      <c r="C17" s="35"/>
      <c r="D17" s="29"/>
      <c r="E17" s="31"/>
      <c r="F17" s="56">
        <v>2</v>
      </c>
      <c r="G17" s="160"/>
      <c r="H17" s="157"/>
      <c r="I17" s="157"/>
      <c r="J17" s="157"/>
      <c r="K17" s="190"/>
      <c r="L17" s="159"/>
      <c r="M17" s="166"/>
      <c r="N17" s="161"/>
      <c r="O17" s="68"/>
      <c r="P17" s="31">
        <v>8</v>
      </c>
      <c r="Q17" s="56"/>
      <c r="R17" s="31"/>
      <c r="S17" s="29"/>
    </row>
    <row r="18" spans="1:19" ht="12.7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57"/>
      <c r="K18" s="190"/>
      <c r="L18" s="159"/>
      <c r="M18" s="166"/>
      <c r="N18" s="159"/>
      <c r="O18" s="69"/>
      <c r="P18" s="21" t="e">
        <f>_xlfn.IFNA(INDEX($A$3:$C$66,MATCH(30,$A$3:$A$66,0),2),"")</f>
        <v>#NAME?</v>
      </c>
      <c r="Q18" s="146" t="e">
        <f>_xlfn.IFNA(INDEX($A$3:$C$66,MATCH(30,$A$3:$A$66,0),3),"")</f>
        <v>#NAME?</v>
      </c>
      <c r="R18" s="31">
        <v>30</v>
      </c>
      <c r="S18" s="29"/>
    </row>
    <row r="19" spans="1:19" ht="12.75" customHeight="1">
      <c r="A19" s="32"/>
      <c r="B19" s="32"/>
      <c r="C19" s="35"/>
      <c r="D19" s="29"/>
      <c r="E19" s="31"/>
      <c r="F19" s="56"/>
      <c r="G19" s="158"/>
      <c r="H19" s="158">
        <v>30</v>
      </c>
      <c r="I19" s="160"/>
      <c r="J19" s="157"/>
      <c r="K19" s="190"/>
      <c r="L19" s="159"/>
      <c r="M19" s="164"/>
      <c r="N19" s="159">
        <v>34</v>
      </c>
      <c r="O19" s="50"/>
      <c r="P19" s="31"/>
      <c r="Q19" s="56"/>
      <c r="R19" s="31"/>
      <c r="S19" s="29"/>
    </row>
    <row r="20" spans="1:19" ht="12.7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58"/>
      <c r="K20" s="190"/>
      <c r="L20" s="159"/>
      <c r="M20" s="161"/>
      <c r="N20" s="159"/>
      <c r="O20" s="69"/>
      <c r="P20" s="147" t="e">
        <f>_xlfn.IFNA(INDEX($A$3:$C$66,MATCH(31,$A$3:$A$66,0),2),"")</f>
        <v>#NAME?</v>
      </c>
      <c r="Q20" s="146" t="e">
        <f>_xlfn.IFNA(INDEX($A$3:$C$66,MATCH(31,$A$3:$A$66,0),3),"")</f>
        <v>#NAME?</v>
      </c>
      <c r="R20" s="31">
        <v>31</v>
      </c>
      <c r="S20" s="29"/>
    </row>
    <row r="21" spans="1:19" ht="12.75" customHeight="1">
      <c r="A21" s="32"/>
      <c r="B21" s="32"/>
      <c r="C21" s="35"/>
      <c r="D21" s="29"/>
      <c r="E21" s="31"/>
      <c r="F21" s="56">
        <v>3</v>
      </c>
      <c r="G21" s="160"/>
      <c r="H21" s="157"/>
      <c r="I21" s="157"/>
      <c r="J21" s="158"/>
      <c r="K21" s="190"/>
      <c r="L21" s="159"/>
      <c r="M21" s="161"/>
      <c r="N21" s="161"/>
      <c r="O21" s="68"/>
      <c r="P21" s="27">
        <v>9</v>
      </c>
      <c r="R21" s="26"/>
      <c r="S21" s="29"/>
    </row>
    <row r="22" spans="1:19" ht="12.7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58"/>
      <c r="K22" s="190"/>
      <c r="L22" s="159"/>
      <c r="M22" s="161"/>
      <c r="N22" s="161"/>
      <c r="O22" s="69"/>
      <c r="P22" s="147" t="e">
        <f>_xlfn.IFNA(INDEX($A$3:$C$66,MATCH(32,$A$3:$A$66,0),2),"")</f>
        <v>#NAME?</v>
      </c>
      <c r="Q22" s="146" t="e">
        <f>_xlfn.IFNA(INDEX($A$3:$C$66,MATCH(32,$A$3:$A$66,0),3),"")</f>
        <v>#NAME?</v>
      </c>
      <c r="R22" s="29">
        <v>32</v>
      </c>
      <c r="S22" s="29"/>
    </row>
    <row r="23" spans="1:19" ht="12.75" customHeight="1">
      <c r="A23" s="32"/>
      <c r="B23" s="32"/>
      <c r="C23" s="35"/>
      <c r="D23" s="29"/>
      <c r="E23" s="31"/>
      <c r="F23" s="30"/>
      <c r="G23" s="158">
        <v>16</v>
      </c>
      <c r="H23" s="160"/>
      <c r="I23" s="157"/>
      <c r="J23" s="158"/>
      <c r="K23" s="190"/>
      <c r="L23" s="159"/>
      <c r="M23" s="161"/>
      <c r="N23" s="162"/>
      <c r="O23" s="50">
        <v>24</v>
      </c>
      <c r="R23" s="26"/>
      <c r="S23" s="29"/>
    </row>
    <row r="24" spans="1:19" ht="12.7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58"/>
      <c r="K24" s="190">
        <v>43</v>
      </c>
      <c r="L24" s="159"/>
      <c r="M24" s="159"/>
      <c r="N24" s="161"/>
      <c r="O24" s="81"/>
      <c r="P24" s="147" t="e">
        <f>_xlfn.IFNA(INDEX($A$3:$C$66,MATCH(33,$A$3:$A$66,0),2),"")</f>
        <v>#NAME?</v>
      </c>
      <c r="Q24" s="146" t="e">
        <f>_xlfn.IFNA(INDEX($A$3:$C$66,MATCH(33,$A$3:$A$66,0),3),"")</f>
        <v>#NAME?</v>
      </c>
      <c r="R24" s="29">
        <v>33</v>
      </c>
      <c r="S24" s="29"/>
    </row>
    <row r="25" spans="1:19" ht="12.75" customHeight="1">
      <c r="A25" s="32"/>
      <c r="B25" s="32"/>
      <c r="C25" s="35"/>
      <c r="D25" s="29"/>
      <c r="E25" s="31"/>
      <c r="F25" s="46"/>
      <c r="G25" s="158"/>
      <c r="H25" s="158"/>
      <c r="I25" s="158"/>
      <c r="J25" s="158">
        <v>41</v>
      </c>
      <c r="K25" s="191"/>
      <c r="L25" s="159">
        <v>42</v>
      </c>
      <c r="M25" s="159"/>
      <c r="N25" s="159"/>
      <c r="O25" s="50"/>
      <c r="P25" s="30"/>
      <c r="Q25" s="57"/>
      <c r="R25" s="31"/>
      <c r="S25" s="29"/>
    </row>
    <row r="26" spans="1:19" ht="12.7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>
        <v>44</v>
      </c>
      <c r="L26" s="159"/>
      <c r="M26" s="159"/>
      <c r="N26" s="161"/>
      <c r="O26" s="81"/>
      <c r="P26" s="147" t="e">
        <f>_xlfn.IFNA(INDEX($A$3:$C$66,MATCH(34,$A$3:$A$66,0),2),"")</f>
        <v>#NAME?</v>
      </c>
      <c r="Q26" s="146" t="e">
        <f>_xlfn.IFNA(INDEX($A$3:$C$66,MATCH(34,$A$3:$A$66,0),3),"")</f>
        <v>#NAME?</v>
      </c>
      <c r="R26" s="31">
        <v>34</v>
      </c>
      <c r="S26" s="29"/>
    </row>
    <row r="27" spans="1:19" ht="12.75" customHeight="1">
      <c r="A27" s="32"/>
      <c r="B27" s="32"/>
      <c r="C27" s="35"/>
      <c r="D27" s="29"/>
      <c r="E27" s="31"/>
      <c r="F27" s="56"/>
      <c r="G27" s="158">
        <v>17</v>
      </c>
      <c r="H27" s="160"/>
      <c r="I27" s="157"/>
      <c r="J27" s="158"/>
      <c r="K27" s="190"/>
      <c r="L27" s="159"/>
      <c r="M27" s="161"/>
      <c r="N27" s="162"/>
      <c r="O27" s="50">
        <v>25</v>
      </c>
      <c r="P27" s="31"/>
      <c r="Q27" s="57"/>
      <c r="R27" s="31"/>
      <c r="S27" s="29"/>
    </row>
    <row r="28" spans="1:19" ht="12.7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31</v>
      </c>
      <c r="I28" s="163"/>
      <c r="J28" s="158"/>
      <c r="K28" s="190"/>
      <c r="L28" s="161"/>
      <c r="M28" s="162"/>
      <c r="N28" s="161">
        <v>35</v>
      </c>
      <c r="O28" s="69"/>
      <c r="P28" s="147" t="e">
        <f>_xlfn.IFNA(INDEX($A$3:$C$66,MATCH(35,$A$3:$A$66,0),2),"")</f>
        <v>#NAME?</v>
      </c>
      <c r="Q28" s="146" t="e">
        <f>_xlfn.IFNA(INDEX($A$3:$C$66,MATCH(35,$A$3:$A$66,0),3),"")</f>
        <v>#NAME?</v>
      </c>
      <c r="R28" s="31">
        <v>35</v>
      </c>
      <c r="S28" s="29"/>
    </row>
    <row r="29" spans="1:19" ht="12.75" customHeight="1">
      <c r="A29" s="32"/>
      <c r="B29" s="32"/>
      <c r="C29" s="35"/>
      <c r="D29" s="29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61"/>
      <c r="O29" s="68"/>
      <c r="P29" s="27">
        <v>10</v>
      </c>
      <c r="R29" s="31"/>
      <c r="S29" s="29"/>
    </row>
    <row r="30" spans="1:19" ht="12.7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59"/>
      <c r="O30" s="69"/>
      <c r="P30" s="147" t="e">
        <f>_xlfn.IFNA(INDEX($A$3:$C$66,MATCH(36,$A$3:$A$66,0),2),"")</f>
        <v>#NAME?</v>
      </c>
      <c r="Q30" s="146" t="e">
        <f>_xlfn.IFNA(INDEX($A$3:$C$66,MATCH(36,$A$3:$A$66,0),3),"")</f>
        <v>#NAME?</v>
      </c>
      <c r="R30" s="31">
        <v>36</v>
      </c>
      <c r="S30" s="29"/>
    </row>
    <row r="31" spans="1:19" ht="12.75" customHeight="1">
      <c r="A31" s="32"/>
      <c r="B31" s="32"/>
      <c r="C31" s="35"/>
      <c r="D31" s="29"/>
      <c r="E31" s="31"/>
      <c r="F31" s="46"/>
      <c r="G31" s="158"/>
      <c r="H31" s="158"/>
      <c r="I31" s="157"/>
      <c r="J31" s="157"/>
      <c r="K31" s="190"/>
      <c r="L31" s="161"/>
      <c r="M31" s="161"/>
      <c r="N31" s="159"/>
      <c r="O31" s="50"/>
      <c r="P31" s="47"/>
      <c r="R31" s="31"/>
      <c r="S31" s="29"/>
    </row>
    <row r="32" spans="1:19" ht="12.7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90"/>
      <c r="L32" s="161"/>
      <c r="M32" s="161"/>
      <c r="N32" s="159"/>
      <c r="O32" s="69"/>
      <c r="P32" s="147" t="e">
        <f>_xlfn.IFNA(INDEX($A$3:$C$66,MATCH(37,$A$3:$A$66,0),2),"")</f>
        <v>#NAME?</v>
      </c>
      <c r="Q32" s="146" t="e">
        <f>_xlfn.IFNA(INDEX($A$3:$C$66,MATCH(37,$A$3:$A$66,0),3),"")</f>
        <v>#NAME?</v>
      </c>
      <c r="R32" s="31">
        <v>37</v>
      </c>
      <c r="S32" s="29"/>
    </row>
    <row r="33" spans="1:19" ht="12.75" customHeight="1">
      <c r="A33" s="32"/>
      <c r="B33" s="32"/>
      <c r="C33" s="35"/>
      <c r="D33" s="29"/>
      <c r="E33" s="31"/>
      <c r="F33" s="56">
        <v>5</v>
      </c>
      <c r="G33" s="160"/>
      <c r="H33" s="157"/>
      <c r="I33" s="165"/>
      <c r="J33" s="158"/>
      <c r="K33" s="190"/>
      <c r="L33" s="161"/>
      <c r="M33" s="161"/>
      <c r="N33" s="161"/>
      <c r="O33" s="68"/>
      <c r="P33" s="27">
        <v>11</v>
      </c>
      <c r="S33" s="29"/>
    </row>
    <row r="34" spans="1:19" ht="12.7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90"/>
      <c r="L34" s="161"/>
      <c r="M34" s="161"/>
      <c r="N34" s="161"/>
      <c r="O34" s="69"/>
      <c r="P34" s="147" t="e">
        <f>_xlfn.IFNA(INDEX($A$3:$C$66,MATCH(38,$A$3:$A$66,0),2),"")</f>
        <v>#NAME?</v>
      </c>
      <c r="Q34" s="146" t="e">
        <f>_xlfn.IFNA(INDEX($A$3:$C$66,MATCH(38,$A$3:$A$66,0),3),"")</f>
        <v>#NAME?</v>
      </c>
      <c r="R34" s="27">
        <v>38</v>
      </c>
      <c r="S34" s="29"/>
    </row>
    <row r="35" spans="1:19" ht="12.75" customHeight="1">
      <c r="A35" s="32"/>
      <c r="B35" s="32"/>
      <c r="C35" s="35"/>
      <c r="D35" s="29"/>
      <c r="E35" s="31"/>
      <c r="F35" s="30"/>
      <c r="G35" s="158">
        <v>18</v>
      </c>
      <c r="H35" s="160"/>
      <c r="I35" s="165">
        <v>38</v>
      </c>
      <c r="J35" s="160"/>
      <c r="K35" s="190"/>
      <c r="L35" s="162"/>
      <c r="M35" s="161">
        <v>40</v>
      </c>
      <c r="N35" s="162"/>
      <c r="O35" s="50">
        <v>26</v>
      </c>
      <c r="S35" s="29"/>
    </row>
    <row r="36" spans="1:19" ht="12.7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59"/>
      <c r="N36" s="161"/>
      <c r="O36" s="81"/>
      <c r="P36" s="147" t="e">
        <f>_xlfn.IFNA(INDEX($A$3:$C$66,MATCH(39,$A$3:$A$66,0),2),"")</f>
        <v>#NAME?</v>
      </c>
      <c r="Q36" s="146" t="e">
        <f>_xlfn.IFNA(INDEX($A$3:$C$66,MATCH(39,$A$3:$A$66,0),3),"")</f>
        <v>#NAME?</v>
      </c>
      <c r="R36" s="27">
        <v>39</v>
      </c>
      <c r="S36" s="29"/>
    </row>
    <row r="37" spans="1:16" ht="12.75" customHeight="1">
      <c r="A37" s="32"/>
      <c r="B37" s="32"/>
      <c r="C37" s="35"/>
      <c r="D37" s="36"/>
      <c r="E37" s="74"/>
      <c r="F37" s="66"/>
      <c r="G37" s="171"/>
      <c r="H37" s="171"/>
      <c r="I37" s="184"/>
      <c r="J37" s="171"/>
      <c r="K37" s="206"/>
      <c r="L37" s="203"/>
      <c r="M37" s="204"/>
      <c r="N37" s="203"/>
      <c r="O37" s="74"/>
      <c r="P37" s="27"/>
    </row>
    <row r="38" spans="1:18" ht="12.7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203"/>
      <c r="M38" s="204"/>
      <c r="N38" s="186"/>
      <c r="O38" s="81"/>
      <c r="P38" s="147" t="e">
        <f>_xlfn.IFNA(INDEX($A$3:$C$66,MATCH(40,$A$3:$A$66,0),2),"")</f>
        <v>#NAME?</v>
      </c>
      <c r="Q38" s="146" t="e">
        <f>_xlfn.IFNA(INDEX($A$3:$C$66,MATCH(40,$A$3:$A$66,0),3),"")</f>
        <v>#NAME?</v>
      </c>
      <c r="R38" s="27">
        <v>40</v>
      </c>
    </row>
    <row r="39" spans="1:15" ht="12.75" customHeight="1">
      <c r="A39" s="43"/>
      <c r="B39" s="32"/>
      <c r="C39" s="35"/>
      <c r="D39" s="36"/>
      <c r="E39" s="74"/>
      <c r="F39" s="47"/>
      <c r="G39" s="171">
        <v>19</v>
      </c>
      <c r="H39" s="192"/>
      <c r="I39" s="194"/>
      <c r="J39" s="171"/>
      <c r="M39" s="207"/>
      <c r="N39" s="187"/>
      <c r="O39" s="74">
        <v>27</v>
      </c>
    </row>
    <row r="40" spans="1:18" ht="12.7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5"/>
      <c r="H40" s="193"/>
      <c r="I40" s="194"/>
      <c r="J40" s="171"/>
      <c r="M40" s="207"/>
      <c r="N40" s="186"/>
      <c r="O40" s="93"/>
      <c r="P40" s="147" t="e">
        <f>_xlfn.IFNA(INDEX($A$3:$C$66,MATCH(41,$A$3:$A$66,0),2),"")</f>
        <v>#NAME?</v>
      </c>
      <c r="Q40" s="146" t="e">
        <f>_xlfn.IFNA(INDEX($A$3:$C$66,MATCH(41,$A$3:$A$66,0),3),"")</f>
        <v>#NAME?</v>
      </c>
      <c r="R40" s="27">
        <v>41</v>
      </c>
    </row>
    <row r="41" spans="1:16" ht="12.75" customHeight="1">
      <c r="A41" s="43"/>
      <c r="B41" s="32"/>
      <c r="C41" s="35"/>
      <c r="D41" s="36"/>
      <c r="E41" s="74"/>
      <c r="F41" s="66"/>
      <c r="G41" s="171"/>
      <c r="H41" s="171"/>
      <c r="I41" s="194"/>
      <c r="J41" s="171"/>
      <c r="M41" s="207"/>
      <c r="N41" s="203"/>
      <c r="O41" s="74"/>
      <c r="P41" s="27"/>
    </row>
    <row r="42" spans="1:18" ht="12.7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M42" s="207"/>
      <c r="N42" s="203"/>
      <c r="O42" s="91"/>
      <c r="P42" s="147" t="e">
        <f>_xlfn.IFNA(INDEX($A$3:$C$66,MATCH(42,$A$3:$A$66,0),2),"")</f>
        <v>#NAME?</v>
      </c>
      <c r="Q42" s="146" t="e">
        <f>_xlfn.IFNA(INDEX($A$3:$C$66,MATCH(42,$A$3:$A$66,0),3),"")</f>
        <v>#NAME?</v>
      </c>
      <c r="R42" s="27">
        <v>42</v>
      </c>
    </row>
    <row r="43" spans="1:16" ht="12.75" customHeight="1">
      <c r="A43" s="43"/>
      <c r="B43" s="32"/>
      <c r="C43" s="35"/>
      <c r="D43" s="36"/>
      <c r="E43" s="74"/>
      <c r="F43" s="66">
        <v>6</v>
      </c>
      <c r="G43" s="192"/>
      <c r="H43" s="193">
        <v>32</v>
      </c>
      <c r="I43" s="185"/>
      <c r="J43" s="171"/>
      <c r="M43" s="205"/>
      <c r="N43" s="186">
        <v>36</v>
      </c>
      <c r="O43" s="92"/>
      <c r="P43" s="27">
        <v>12</v>
      </c>
    </row>
    <row r="44" spans="1:18" ht="12.7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93"/>
      <c r="I44" s="193"/>
      <c r="J44" s="171"/>
      <c r="M44" s="186"/>
      <c r="N44" s="186"/>
      <c r="O44" s="91"/>
      <c r="P44" s="147" t="e">
        <f>_xlfn.IFNA(INDEX($A$3:$C$66,MATCH(43,$A$3:$A$66,0),2),"")</f>
        <v>#NAME?</v>
      </c>
      <c r="Q44" s="146" t="e">
        <f>_xlfn.IFNA(INDEX($A$3:$C$66,MATCH(43,$A$3:$A$66,0),3),"")</f>
        <v>#NAME?</v>
      </c>
      <c r="R44" s="27">
        <v>43</v>
      </c>
    </row>
    <row r="45" spans="1:15" ht="12.75" customHeight="1">
      <c r="A45" s="43"/>
      <c r="B45" s="32"/>
      <c r="C45" s="35"/>
      <c r="D45" s="36"/>
      <c r="E45" s="74"/>
      <c r="F45" s="47"/>
      <c r="G45" s="171">
        <v>20</v>
      </c>
      <c r="H45" s="192"/>
      <c r="I45" s="193"/>
      <c r="J45" s="171"/>
      <c r="M45" s="186"/>
      <c r="N45" s="187"/>
      <c r="O45" s="74">
        <v>28</v>
      </c>
    </row>
    <row r="46" spans="1:18" ht="12.75" customHeight="1">
      <c r="A46" s="43"/>
      <c r="B46" s="32"/>
      <c r="C46" s="35"/>
      <c r="D46" s="36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5"/>
      <c r="H46" s="193"/>
      <c r="I46" s="171"/>
      <c r="J46" s="171"/>
      <c r="N46" s="186"/>
      <c r="O46" s="93"/>
      <c r="P46" s="147" t="e">
        <f>_xlfn.IFNA(INDEX($A$3:$C$66,MATCH(44,$A$3:$A$66,0),2),"")</f>
        <v>#NAME?</v>
      </c>
      <c r="Q46" s="146" t="e">
        <f>_xlfn.IFNA(INDEX($A$3:$C$66,MATCH(44,$A$3:$A$66,0),3),"")</f>
        <v>#NAME?</v>
      </c>
      <c r="R46" s="27">
        <v>44</v>
      </c>
    </row>
    <row r="47" spans="1:15" ht="12.75" customHeight="1">
      <c r="A47" s="43"/>
      <c r="B47" s="32"/>
      <c r="C47" s="35"/>
      <c r="D47" s="36"/>
      <c r="E47" s="74"/>
      <c r="F47" s="47"/>
      <c r="G47" s="171"/>
      <c r="H47" s="171"/>
      <c r="I47" s="171"/>
      <c r="J47" s="171"/>
      <c r="N47" s="203"/>
      <c r="O47" s="74"/>
    </row>
    <row r="48" spans="1:18" ht="12.75" customHeight="1">
      <c r="A48" s="44"/>
      <c r="B48" s="46"/>
      <c r="C48" s="34"/>
      <c r="D48" s="36"/>
      <c r="E48" s="74"/>
      <c r="F48" s="47"/>
      <c r="G48" s="171"/>
      <c r="H48" s="171"/>
      <c r="I48" s="171"/>
      <c r="J48" s="171"/>
      <c r="R48" s="26"/>
    </row>
    <row r="49" spans="1:18" ht="12.75" customHeight="1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26"/>
    </row>
    <row r="50" spans="1:18" ht="12.75" customHeight="1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12.75" customHeight="1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208"/>
      <c r="L81" s="148"/>
      <c r="M81" s="148"/>
      <c r="N81" s="148"/>
      <c r="O81" s="27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208"/>
      <c r="L82" s="148"/>
      <c r="M82" s="148"/>
      <c r="N82" s="148"/>
      <c r="O82" s="27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208"/>
      <c r="L83" s="148"/>
      <c r="M83" s="148"/>
      <c r="N83" s="148"/>
      <c r="O83" s="27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208"/>
      <c r="L84" s="148"/>
      <c r="M84" s="148"/>
      <c r="N84" s="148"/>
      <c r="O84" s="27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208"/>
      <c r="L85" s="148"/>
      <c r="M85" s="148"/>
      <c r="N85" s="148"/>
      <c r="O85" s="27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208"/>
      <c r="L86" s="148"/>
      <c r="M86" s="148"/>
      <c r="N86" s="148"/>
      <c r="O86" s="27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208"/>
      <c r="L87" s="148"/>
      <c r="M87" s="148"/>
      <c r="N87" s="148"/>
      <c r="O87" s="27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208"/>
      <c r="L88" s="148"/>
      <c r="M88" s="148"/>
      <c r="N88" s="148"/>
      <c r="O88" s="27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208"/>
      <c r="L89" s="148"/>
      <c r="M89" s="148"/>
      <c r="N89" s="148"/>
      <c r="O89" s="27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208"/>
      <c r="L90" s="148"/>
      <c r="M90" s="148"/>
      <c r="N90" s="148"/>
      <c r="O90" s="27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208"/>
      <c r="L91" s="148"/>
      <c r="M91" s="148"/>
      <c r="N91" s="148"/>
      <c r="O91" s="27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208"/>
      <c r="L92" s="148"/>
      <c r="M92" s="148"/>
      <c r="N92" s="148"/>
      <c r="O92" s="27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208"/>
      <c r="L93" s="148"/>
      <c r="M93" s="148"/>
      <c r="N93" s="148"/>
      <c r="O93" s="27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208"/>
      <c r="L94" s="148"/>
      <c r="M94" s="148"/>
      <c r="N94" s="148"/>
      <c r="O94" s="27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208"/>
      <c r="L95" s="148"/>
      <c r="M95" s="148"/>
      <c r="N95" s="148"/>
      <c r="O95" s="27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208"/>
      <c r="L96" s="148"/>
      <c r="M96" s="148"/>
      <c r="N96" s="148"/>
      <c r="O96" s="27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208"/>
      <c r="L97" s="148"/>
      <c r="M97" s="148"/>
      <c r="N97" s="148"/>
      <c r="O97" s="27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208"/>
      <c r="L98" s="148"/>
      <c r="M98" s="148"/>
      <c r="N98" s="148"/>
      <c r="O98" s="27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208"/>
      <c r="L99" s="148"/>
      <c r="M99" s="148"/>
      <c r="N99" s="148"/>
      <c r="O99" s="27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208"/>
      <c r="L100" s="148"/>
      <c r="M100" s="148"/>
      <c r="N100" s="148"/>
      <c r="O100" s="27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208"/>
      <c r="L101" s="148"/>
      <c r="M101" s="148"/>
      <c r="N101" s="148"/>
      <c r="O101" s="27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208"/>
      <c r="L102" s="148"/>
      <c r="M102" s="148"/>
      <c r="N102" s="148"/>
      <c r="O102" s="27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208"/>
      <c r="L103" s="148"/>
      <c r="M103" s="148"/>
      <c r="N103" s="148"/>
      <c r="O103" s="27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208"/>
      <c r="L104" s="148"/>
      <c r="M104" s="148"/>
      <c r="N104" s="148"/>
      <c r="O104" s="27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208"/>
      <c r="L105" s="148"/>
      <c r="M105" s="148"/>
      <c r="N105" s="148"/>
      <c r="O105" s="27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208"/>
      <c r="L106" s="148"/>
      <c r="M106" s="148"/>
      <c r="N106" s="148"/>
      <c r="O106" s="27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208"/>
      <c r="L107" s="148"/>
      <c r="M107" s="148"/>
      <c r="N107" s="148"/>
      <c r="O107" s="27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208"/>
      <c r="L108" s="148"/>
      <c r="M108" s="148"/>
      <c r="N108" s="148"/>
      <c r="O108" s="27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208"/>
      <c r="L109" s="148"/>
      <c r="M109" s="148"/>
      <c r="N109" s="148"/>
      <c r="O109" s="27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208"/>
      <c r="L110" s="148"/>
      <c r="M110" s="148"/>
      <c r="N110" s="148"/>
      <c r="O110" s="27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208"/>
      <c r="L111" s="148"/>
      <c r="M111" s="148"/>
      <c r="N111" s="148"/>
      <c r="O111" s="27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208"/>
      <c r="L112" s="148"/>
      <c r="M112" s="148"/>
      <c r="N112" s="148"/>
      <c r="O112" s="27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208"/>
      <c r="L113" s="148"/>
      <c r="M113" s="148"/>
      <c r="N113" s="148"/>
      <c r="O113" s="27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208"/>
      <c r="L114" s="148"/>
      <c r="M114" s="148"/>
      <c r="N114" s="148"/>
      <c r="O114" s="27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208"/>
      <c r="L115" s="148"/>
      <c r="M115" s="148"/>
      <c r="N115" s="148"/>
      <c r="O115" s="27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208"/>
      <c r="L116" s="148"/>
      <c r="M116" s="148"/>
      <c r="N116" s="148"/>
      <c r="O116" s="27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208"/>
      <c r="L117" s="148"/>
      <c r="M117" s="148"/>
      <c r="N117" s="148"/>
      <c r="O117" s="27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208"/>
      <c r="L118" s="148"/>
      <c r="M118" s="148"/>
      <c r="N118" s="148"/>
      <c r="O118" s="27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208"/>
      <c r="L119" s="148"/>
      <c r="M119" s="148"/>
      <c r="N119" s="148"/>
      <c r="O119" s="27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208"/>
      <c r="L120" s="148"/>
      <c r="M120" s="148"/>
      <c r="N120" s="148"/>
      <c r="O120" s="27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208"/>
      <c r="L121" s="148"/>
      <c r="M121" s="148"/>
      <c r="N121" s="148"/>
      <c r="O121" s="27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208"/>
      <c r="L122" s="148"/>
      <c r="M122" s="148"/>
      <c r="N122" s="148"/>
      <c r="O122" s="27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208"/>
      <c r="L123" s="148"/>
      <c r="M123" s="148"/>
      <c r="N123" s="148"/>
      <c r="O123" s="27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208"/>
      <c r="L124" s="148"/>
      <c r="M124" s="148"/>
      <c r="N124" s="148"/>
      <c r="O124" s="27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208"/>
      <c r="L125" s="148"/>
      <c r="M125" s="148"/>
      <c r="N125" s="148"/>
      <c r="O125" s="27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208"/>
      <c r="L126" s="148"/>
      <c r="M126" s="148"/>
      <c r="N126" s="148"/>
      <c r="O126" s="27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208"/>
      <c r="L127" s="148"/>
      <c r="M127" s="148"/>
      <c r="N127" s="148"/>
      <c r="O127" s="27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208"/>
      <c r="L128" s="148"/>
      <c r="M128" s="148"/>
      <c r="N128" s="148"/>
      <c r="O128" s="27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17" right="0.17" top="0.19" bottom="0.2" header="0.17" footer="0.17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32"/>
  <sheetViews>
    <sheetView zoomScalePageLayoutView="0" workbookViewId="0" topLeftCell="A2">
      <selection activeCell="G2" sqref="G1:O16384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208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200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2.7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178"/>
      <c r="P4" s="147" t="e">
        <f>_xlfn.IFNA(INDEX($A$3:$C$66,MATCH(24,$A$3:$A$66,0),2),"")</f>
        <v>#NAME?</v>
      </c>
      <c r="Q4" s="146" t="e">
        <f>_xlfn.IFNA(INDEX($A$3:$C$66,MATCH(24,$A$3:$A$66,0),3),"")</f>
        <v>#NAME?</v>
      </c>
      <c r="R4" s="31">
        <v>24</v>
      </c>
      <c r="S4" s="29"/>
    </row>
    <row r="5" spans="1:19" ht="12.75" customHeight="1">
      <c r="A5" s="32"/>
      <c r="B5" s="32"/>
      <c r="C5" s="35"/>
      <c r="D5" s="29"/>
      <c r="E5" s="31"/>
      <c r="F5" s="46"/>
      <c r="G5" s="158">
        <v>14</v>
      </c>
      <c r="H5" s="160"/>
      <c r="I5" s="157"/>
      <c r="J5" s="158"/>
      <c r="K5" s="169"/>
      <c r="L5" s="159"/>
      <c r="M5" s="161"/>
      <c r="N5" s="162"/>
      <c r="O5" s="159">
        <v>22</v>
      </c>
      <c r="P5" s="31"/>
      <c r="Q5" s="56"/>
      <c r="R5" s="31"/>
      <c r="S5" s="29"/>
    </row>
    <row r="6" spans="1:19" ht="12.7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179"/>
      <c r="P6" s="21" t="e">
        <f>_xlfn.IFNA(INDEX($A$3:$C$66,MATCH(25,$A$3:$A$66,0),2),"")</f>
        <v>#NAME?</v>
      </c>
      <c r="Q6" s="146" t="e">
        <f>_xlfn.IFNA(INDEX($A$3:$C$66,MATCH(25,$A$3:$A$66,0),3),"")</f>
        <v>#NAME?</v>
      </c>
      <c r="R6" s="31">
        <v>25</v>
      </c>
      <c r="S6" s="29"/>
    </row>
    <row r="7" spans="1:19" ht="12.7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164"/>
      <c r="P7" s="31">
        <v>8</v>
      </c>
      <c r="Q7" s="56"/>
      <c r="R7" s="31"/>
      <c r="S7" s="29"/>
    </row>
    <row r="8" spans="1:19" ht="12.7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30</v>
      </c>
      <c r="I8" s="160"/>
      <c r="J8" s="157"/>
      <c r="K8" s="169"/>
      <c r="L8" s="161"/>
      <c r="M8" s="162"/>
      <c r="N8" s="159">
        <v>34</v>
      </c>
      <c r="O8" s="159"/>
      <c r="P8" s="21" t="e">
        <f>_xlfn.IFNA(INDEX($A$3:$C$66,MATCH(26,$A$3:$A$66,0),2),"")</f>
        <v>#NAME?</v>
      </c>
      <c r="Q8" s="146" t="e">
        <f>_xlfn.IFNA(INDEX($A$3:$C$66,MATCH(26,$A$3:$A$66,0),3),"")</f>
        <v>#NAME?</v>
      </c>
      <c r="R8" s="31">
        <v>26</v>
      </c>
      <c r="S8" s="29"/>
    </row>
    <row r="9" spans="1:19" ht="12.7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180"/>
      <c r="P9" s="30"/>
      <c r="Q9" s="56"/>
      <c r="R9" s="31"/>
      <c r="S9" s="29"/>
    </row>
    <row r="10" spans="1:19" ht="12.7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159"/>
      <c r="P10" s="147" t="e">
        <f>_xlfn.IFNA(INDEX($A$3:$C$66,MATCH(27,$A$3:$A$66,0),2),"")</f>
        <v>#NAME?</v>
      </c>
      <c r="Q10" s="146" t="e">
        <f>_xlfn.IFNA(INDEX($A$3:$C$66,MATCH(27,$A$3:$A$66,0),3),"")</f>
        <v>#NAME?</v>
      </c>
      <c r="R10" s="31">
        <v>27</v>
      </c>
      <c r="S10" s="29"/>
    </row>
    <row r="11" spans="1:19" ht="12.75" customHeight="1">
      <c r="A11" s="32"/>
      <c r="B11" s="32"/>
      <c r="C11" s="35"/>
      <c r="D11" s="29"/>
      <c r="E11" s="31"/>
      <c r="F11" s="30"/>
      <c r="G11" s="158">
        <v>15</v>
      </c>
      <c r="H11" s="160"/>
      <c r="I11" s="157"/>
      <c r="J11" s="157"/>
      <c r="K11" s="169"/>
      <c r="L11" s="161"/>
      <c r="M11" s="159"/>
      <c r="N11" s="164"/>
      <c r="O11" s="181">
        <v>23</v>
      </c>
      <c r="P11" s="46"/>
      <c r="Q11" s="56"/>
      <c r="R11" s="31"/>
      <c r="S11" s="29"/>
    </row>
    <row r="12" spans="1:19" ht="12.7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57"/>
      <c r="K12" s="169"/>
      <c r="L12" s="161"/>
      <c r="M12" s="159"/>
      <c r="N12" s="161"/>
      <c r="O12" s="159"/>
      <c r="P12" s="147" t="e">
        <f>_xlfn.IFNA(INDEX($A$3:$C$66,MATCH(28,$A$3:$A$66,0),2),"")</f>
        <v>#NAME?</v>
      </c>
      <c r="Q12" s="146" t="e">
        <f>_xlfn.IFNA(INDEX($A$3:$C$66,MATCH(28,$A$3:$A$66,0),3),"")</f>
        <v>#NAME?</v>
      </c>
      <c r="R12" s="31">
        <v>28</v>
      </c>
      <c r="S12" s="29"/>
    </row>
    <row r="13" spans="1:19" ht="12.75" customHeight="1">
      <c r="A13" s="32"/>
      <c r="B13" s="32"/>
      <c r="C13" s="35"/>
      <c r="D13" s="29"/>
      <c r="E13" s="31"/>
      <c r="F13" s="46"/>
      <c r="G13" s="158"/>
      <c r="H13" s="158"/>
      <c r="I13" s="158">
        <v>38</v>
      </c>
      <c r="J13" s="163"/>
      <c r="K13" s="169"/>
      <c r="L13" s="164"/>
      <c r="M13" s="159">
        <v>40</v>
      </c>
      <c r="N13" s="159"/>
      <c r="O13" s="183"/>
      <c r="P13" s="30"/>
      <c r="Q13" s="57"/>
      <c r="R13" s="31"/>
      <c r="S13" s="29"/>
    </row>
    <row r="14" spans="1:19" ht="12.7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57"/>
      <c r="K14" s="190"/>
      <c r="L14" s="161"/>
      <c r="M14" s="159"/>
      <c r="N14" s="161"/>
      <c r="O14" s="181"/>
      <c r="P14" s="147" t="e">
        <f>_xlfn.IFNA(INDEX($A$3:$C$66,MATCH(29,$A$3:$A$66,0),2),"")</f>
        <v>#NAME?</v>
      </c>
      <c r="Q14" s="146" t="e">
        <f>_xlfn.IFNA(INDEX($A$3:$C$66,MATCH(29,$A$3:$A$66,0),3),"")</f>
        <v>#NAME?</v>
      </c>
      <c r="R14" s="31">
        <v>29</v>
      </c>
      <c r="S14" s="29"/>
    </row>
    <row r="15" spans="1:19" ht="12.75" customHeight="1">
      <c r="A15" s="32"/>
      <c r="B15" s="32"/>
      <c r="C15" s="35"/>
      <c r="D15" s="29"/>
      <c r="E15" s="31"/>
      <c r="F15" s="46"/>
      <c r="G15" s="158">
        <v>16</v>
      </c>
      <c r="H15" s="160"/>
      <c r="I15" s="157"/>
      <c r="J15" s="157"/>
      <c r="K15" s="190"/>
      <c r="L15" s="159"/>
      <c r="M15" s="166"/>
      <c r="N15" s="162"/>
      <c r="O15" s="159">
        <v>24</v>
      </c>
      <c r="P15" s="31"/>
      <c r="Q15" s="56"/>
      <c r="R15" s="31"/>
      <c r="S15" s="29"/>
    </row>
    <row r="16" spans="1:19" ht="12.7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57"/>
      <c r="K16" s="190"/>
      <c r="L16" s="159"/>
      <c r="M16" s="166"/>
      <c r="N16" s="161"/>
      <c r="O16" s="161"/>
      <c r="P16" s="21" t="e">
        <f>_xlfn.IFNA(INDEX($A$3:$C$66,MATCH(30,$A$3:$A$66,0),2),"")</f>
        <v>#NAME?</v>
      </c>
      <c r="Q16" s="146" t="e">
        <f>_xlfn.IFNA(INDEX($A$3:$C$66,MATCH(30,$A$3:$A$66,0),3),"")</f>
        <v>#NAME?</v>
      </c>
      <c r="R16" s="31">
        <v>30</v>
      </c>
      <c r="S16" s="29"/>
    </row>
    <row r="17" spans="1:19" ht="12.75" customHeight="1">
      <c r="A17" s="32"/>
      <c r="B17" s="32"/>
      <c r="C17" s="35"/>
      <c r="D17" s="29"/>
      <c r="E17" s="31"/>
      <c r="F17" s="56">
        <v>2</v>
      </c>
      <c r="G17" s="160"/>
      <c r="H17" s="157"/>
      <c r="I17" s="157"/>
      <c r="J17" s="157"/>
      <c r="K17" s="190"/>
      <c r="L17" s="159"/>
      <c r="M17" s="166"/>
      <c r="N17" s="161"/>
      <c r="O17" s="162"/>
      <c r="P17" s="31">
        <v>9</v>
      </c>
      <c r="Q17" s="56"/>
      <c r="R17" s="31"/>
      <c r="S17" s="29"/>
    </row>
    <row r="18" spans="1:19" ht="12.7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57"/>
      <c r="K18" s="190"/>
      <c r="L18" s="159"/>
      <c r="M18" s="166"/>
      <c r="N18" s="159"/>
      <c r="O18" s="161"/>
      <c r="P18" s="147" t="e">
        <f>_xlfn.IFNA(INDEX($A$3:$C$66,MATCH(31,$A$3:$A$66,0),2),"")</f>
        <v>#NAME?</v>
      </c>
      <c r="Q18" s="146" t="e">
        <f>_xlfn.IFNA(INDEX($A$3:$C$66,MATCH(31,$A$3:$A$66,0),3),"")</f>
        <v>#NAME?</v>
      </c>
      <c r="R18" s="31">
        <v>31</v>
      </c>
      <c r="S18" s="29"/>
    </row>
    <row r="19" spans="1:19" ht="12.75" customHeight="1">
      <c r="A19" s="32"/>
      <c r="B19" s="32"/>
      <c r="C19" s="35"/>
      <c r="D19" s="29"/>
      <c r="E19" s="31"/>
      <c r="F19" s="46"/>
      <c r="G19" s="158"/>
      <c r="H19" s="158">
        <v>31</v>
      </c>
      <c r="I19" s="160"/>
      <c r="J19" s="157"/>
      <c r="K19" s="190"/>
      <c r="L19" s="159"/>
      <c r="M19" s="164"/>
      <c r="N19" s="159">
        <v>35</v>
      </c>
      <c r="O19" s="159"/>
      <c r="P19" s="27"/>
      <c r="R19" s="26"/>
      <c r="S19" s="29"/>
    </row>
    <row r="20" spans="1:19" ht="12.7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58"/>
      <c r="K20" s="190"/>
      <c r="L20" s="159"/>
      <c r="M20" s="161"/>
      <c r="N20" s="159"/>
      <c r="O20" s="161"/>
      <c r="P20" s="147" t="e">
        <f>_xlfn.IFNA(INDEX($A$3:$C$66,MATCH(32,$A$3:$A$66,0),2),"")</f>
        <v>#NAME?</v>
      </c>
      <c r="Q20" s="146" t="e">
        <f>_xlfn.IFNA(INDEX($A$3:$C$66,MATCH(32,$A$3:$A$66,0),3),"")</f>
        <v>#NAME?</v>
      </c>
      <c r="R20" s="29">
        <v>32</v>
      </c>
      <c r="S20" s="29"/>
    </row>
    <row r="21" spans="1:19" ht="12.75" customHeight="1">
      <c r="A21" s="32"/>
      <c r="B21" s="32"/>
      <c r="C21" s="35"/>
      <c r="D21" s="29"/>
      <c r="E21" s="31"/>
      <c r="F21" s="56">
        <v>3</v>
      </c>
      <c r="G21" s="160"/>
      <c r="H21" s="157"/>
      <c r="I21" s="157"/>
      <c r="J21" s="158"/>
      <c r="K21" s="190"/>
      <c r="L21" s="159"/>
      <c r="M21" s="161"/>
      <c r="N21" s="161"/>
      <c r="O21" s="162"/>
      <c r="P21" s="27">
        <v>10</v>
      </c>
      <c r="R21" s="26"/>
      <c r="S21" s="29"/>
    </row>
    <row r="22" spans="1:19" ht="12.7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58"/>
      <c r="K22" s="190"/>
      <c r="L22" s="159"/>
      <c r="M22" s="161"/>
      <c r="N22" s="161"/>
      <c r="O22" s="161"/>
      <c r="P22" s="147" t="e">
        <f>_xlfn.IFNA(INDEX($A$3:$C$66,MATCH(33,$A$3:$A$66,0),2),"")</f>
        <v>#NAME?</v>
      </c>
      <c r="Q22" s="146" t="e">
        <f>_xlfn.IFNA(INDEX($A$3:$C$66,MATCH(33,$A$3:$A$66,0),3),"")</f>
        <v>#NAME?</v>
      </c>
      <c r="R22" s="29">
        <v>33</v>
      </c>
      <c r="S22" s="29"/>
    </row>
    <row r="23" spans="1:19" ht="12.75" customHeight="1">
      <c r="A23" s="32"/>
      <c r="B23" s="32"/>
      <c r="C23" s="35"/>
      <c r="D23" s="29"/>
      <c r="E23" s="31"/>
      <c r="F23" s="30"/>
      <c r="G23" s="158">
        <v>17</v>
      </c>
      <c r="H23" s="160"/>
      <c r="I23" s="157"/>
      <c r="J23" s="158"/>
      <c r="K23" s="190"/>
      <c r="L23" s="159"/>
      <c r="M23" s="161"/>
      <c r="N23" s="162"/>
      <c r="O23" s="159">
        <v>25</v>
      </c>
      <c r="P23" s="30"/>
      <c r="Q23" s="57"/>
      <c r="R23" s="31"/>
      <c r="S23" s="29"/>
    </row>
    <row r="24" spans="1:19" ht="12.7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58"/>
      <c r="K24" s="190">
        <v>44</v>
      </c>
      <c r="L24" s="159"/>
      <c r="M24" s="159"/>
      <c r="N24" s="161"/>
      <c r="O24" s="181"/>
      <c r="P24" s="147" t="e">
        <f>_xlfn.IFNA(INDEX($A$3:$C$66,MATCH(34,$A$3:$A$66,0),2),"")</f>
        <v>#NAME?</v>
      </c>
      <c r="Q24" s="146" t="e">
        <f>_xlfn.IFNA(INDEX($A$3:$C$66,MATCH(34,$A$3:$A$66,0),3),"")</f>
        <v>#NAME?</v>
      </c>
      <c r="R24" s="31">
        <v>34</v>
      </c>
      <c r="S24" s="29"/>
    </row>
    <row r="25" spans="1:19" ht="12.75" customHeight="1">
      <c r="A25" s="32"/>
      <c r="B25" s="32"/>
      <c r="C25" s="35"/>
      <c r="D25" s="29"/>
      <c r="E25" s="31"/>
      <c r="F25" s="46"/>
      <c r="G25" s="158"/>
      <c r="H25" s="158"/>
      <c r="I25" s="158"/>
      <c r="J25" s="158">
        <v>42</v>
      </c>
      <c r="K25" s="191"/>
      <c r="L25" s="159">
        <v>43</v>
      </c>
      <c r="M25" s="159"/>
      <c r="N25" s="159"/>
      <c r="O25" s="159"/>
      <c r="P25" s="31"/>
      <c r="Q25" s="57"/>
      <c r="R25" s="31"/>
      <c r="S25" s="29"/>
    </row>
    <row r="26" spans="1:21" ht="12.7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>
        <v>45</v>
      </c>
      <c r="L26" s="159"/>
      <c r="M26" s="159"/>
      <c r="N26" s="161"/>
      <c r="O26" s="181"/>
      <c r="P26" s="147" t="e">
        <f>_xlfn.IFNA(INDEX($A$3:$C$66,MATCH(35,$A$3:$A$66,0),2),"")</f>
        <v>#NAME?</v>
      </c>
      <c r="Q26" s="146" t="e">
        <f>_xlfn.IFNA(INDEX($A$3:$C$66,MATCH(35,$A$3:$A$66,0),3),"")</f>
        <v>#NAME?</v>
      </c>
      <c r="R26" s="31">
        <v>35</v>
      </c>
      <c r="S26" s="29"/>
      <c r="T26" s="33" t="e">
        <f>_xlfn.IFNA(INDEX($A$4:$C$65,MATCH(S26,$A$4:$A$65,0),3),"")</f>
        <v>#NAME?</v>
      </c>
      <c r="U26" s="75" t="e">
        <f>_xlfn.IFNA(INDEX($A$4:$C$65,MATCH(S26,$A$4:$A$65,0),2),"")</f>
        <v>#NAME?</v>
      </c>
    </row>
    <row r="27" spans="1:19" ht="12.75" customHeight="1">
      <c r="A27" s="32"/>
      <c r="B27" s="32"/>
      <c r="C27" s="35"/>
      <c r="D27" s="29"/>
      <c r="E27" s="31"/>
      <c r="F27" s="46"/>
      <c r="G27" s="158">
        <v>18</v>
      </c>
      <c r="H27" s="160"/>
      <c r="I27" s="157"/>
      <c r="J27" s="158"/>
      <c r="K27" s="190"/>
      <c r="L27" s="159"/>
      <c r="M27" s="161"/>
      <c r="N27" s="162"/>
      <c r="O27" s="159">
        <v>26</v>
      </c>
      <c r="P27" s="27"/>
      <c r="R27" s="31"/>
      <c r="S27" s="29"/>
    </row>
    <row r="28" spans="1:19" ht="12.7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32</v>
      </c>
      <c r="I28" s="163"/>
      <c r="J28" s="158"/>
      <c r="K28" s="190"/>
      <c r="L28" s="161"/>
      <c r="M28" s="162"/>
      <c r="N28" s="161">
        <v>36</v>
      </c>
      <c r="O28" s="161"/>
      <c r="P28" s="147" t="e">
        <f>_xlfn.IFNA(INDEX($A$3:$C$66,MATCH(36,$A$3:$A$66,0),2),"")</f>
        <v>#NAME?</v>
      </c>
      <c r="Q28" s="146" t="e">
        <f>_xlfn.IFNA(INDEX($A$3:$C$66,MATCH(36,$A$3:$A$66,0),3),"")</f>
        <v>#NAME?</v>
      </c>
      <c r="R28" s="31">
        <v>36</v>
      </c>
      <c r="S28" s="29"/>
    </row>
    <row r="29" spans="1:19" ht="12.75" customHeight="1">
      <c r="A29" s="32"/>
      <c r="B29" s="32"/>
      <c r="C29" s="35"/>
      <c r="D29" s="29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61"/>
      <c r="O29" s="162"/>
      <c r="P29" s="74">
        <v>11</v>
      </c>
      <c r="R29" s="31"/>
      <c r="S29" s="29"/>
    </row>
    <row r="30" spans="1:19" ht="12.7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59"/>
      <c r="O30" s="161"/>
      <c r="P30" s="147" t="e">
        <f>_xlfn.IFNA(INDEX($A$3:$C$66,MATCH(37,$A$3:$A$66,0),2),"")</f>
        <v>#NAME?</v>
      </c>
      <c r="Q30" s="146" t="e">
        <f>_xlfn.IFNA(INDEX($A$3:$C$66,MATCH(37,$A$3:$A$66,0),3),"")</f>
        <v>#NAME?</v>
      </c>
      <c r="R30" s="31">
        <v>37</v>
      </c>
      <c r="S30" s="29"/>
    </row>
    <row r="31" spans="1:19" ht="12.75" customHeight="1">
      <c r="A31" s="32"/>
      <c r="B31" s="32"/>
      <c r="C31" s="35"/>
      <c r="D31" s="29"/>
      <c r="E31" s="31"/>
      <c r="F31" s="46"/>
      <c r="G31" s="158"/>
      <c r="H31" s="158"/>
      <c r="I31" s="157"/>
      <c r="J31" s="157"/>
      <c r="K31" s="190"/>
      <c r="L31" s="161"/>
      <c r="M31" s="161"/>
      <c r="N31" s="159"/>
      <c r="O31" s="159"/>
      <c r="P31" s="27"/>
      <c r="S31" s="29"/>
    </row>
    <row r="32" spans="1:19" ht="12.7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90"/>
      <c r="L32" s="161"/>
      <c r="M32" s="161"/>
      <c r="N32" s="159"/>
      <c r="O32" s="161"/>
      <c r="P32" s="147" t="e">
        <f>_xlfn.IFNA(INDEX($A$3:$C$66,MATCH(38,$A$3:$A$66,0),2),"")</f>
        <v>#NAME?</v>
      </c>
      <c r="Q32" s="146" t="e">
        <f>_xlfn.IFNA(INDEX($A$3:$C$66,MATCH(38,$A$3:$A$66,0),3),"")</f>
        <v>#NAME?</v>
      </c>
      <c r="R32" s="27">
        <v>38</v>
      </c>
      <c r="S32" s="29"/>
    </row>
    <row r="33" spans="1:19" ht="12.75" customHeight="1">
      <c r="A33" s="32"/>
      <c r="B33" s="32"/>
      <c r="C33" s="35"/>
      <c r="D33" s="29"/>
      <c r="E33" s="31"/>
      <c r="F33" s="46">
        <v>5</v>
      </c>
      <c r="G33" s="160"/>
      <c r="H33" s="157"/>
      <c r="I33" s="165"/>
      <c r="J33" s="158"/>
      <c r="K33" s="190"/>
      <c r="L33" s="161"/>
      <c r="M33" s="161"/>
      <c r="N33" s="161"/>
      <c r="O33" s="162"/>
      <c r="P33" s="27">
        <v>12</v>
      </c>
      <c r="S33" s="29"/>
    </row>
    <row r="34" spans="1:19" ht="12.7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90"/>
      <c r="L34" s="161"/>
      <c r="M34" s="161"/>
      <c r="N34" s="161"/>
      <c r="O34" s="161"/>
      <c r="P34" s="147" t="e">
        <f>_xlfn.IFNA(INDEX($A$3:$C$66,MATCH(39,$A$3:$A$66,0),2),"")</f>
        <v>#NAME?</v>
      </c>
      <c r="Q34" s="146" t="e">
        <f>_xlfn.IFNA(INDEX($A$3:$C$66,MATCH(39,$A$3:$A$66,0),3),"")</f>
        <v>#NAME?</v>
      </c>
      <c r="R34" s="27">
        <v>39</v>
      </c>
      <c r="S34" s="29"/>
    </row>
    <row r="35" spans="1:19" ht="12.75" customHeight="1">
      <c r="A35" s="32"/>
      <c r="B35" s="32"/>
      <c r="C35" s="35"/>
      <c r="D35" s="29"/>
      <c r="E35" s="31"/>
      <c r="F35" s="30"/>
      <c r="G35" s="158">
        <v>19</v>
      </c>
      <c r="H35" s="160"/>
      <c r="I35" s="165">
        <v>39</v>
      </c>
      <c r="J35" s="160"/>
      <c r="K35" s="190"/>
      <c r="L35" s="162"/>
      <c r="M35" s="161">
        <v>41</v>
      </c>
      <c r="N35" s="162"/>
      <c r="O35" s="159">
        <v>27</v>
      </c>
      <c r="P35" s="27"/>
      <c r="S35" s="29"/>
    </row>
    <row r="36" spans="1:19" ht="12.7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59"/>
      <c r="N36" s="161"/>
      <c r="O36" s="181"/>
      <c r="P36" s="147" t="e">
        <f>_xlfn.IFNA(INDEX($A$3:$C$66,MATCH(40,$A$3:$A$66,0),2),"")</f>
        <v>#NAME?</v>
      </c>
      <c r="Q36" s="146" t="e">
        <f>_xlfn.IFNA(INDEX($A$3:$C$66,MATCH(40,$A$3:$A$66,0),3),"")</f>
        <v>#NAME?</v>
      </c>
      <c r="R36" s="27">
        <v>40</v>
      </c>
      <c r="S36" s="29"/>
    </row>
    <row r="37" spans="1:15" ht="12.75" customHeight="1">
      <c r="A37" s="32"/>
      <c r="B37" s="32"/>
      <c r="C37" s="35"/>
      <c r="D37" s="36"/>
      <c r="E37" s="74"/>
      <c r="F37" s="47"/>
      <c r="G37" s="171"/>
      <c r="H37" s="171"/>
      <c r="I37" s="184"/>
      <c r="J37" s="171"/>
      <c r="K37" s="206"/>
      <c r="L37" s="203"/>
      <c r="M37" s="204"/>
      <c r="N37" s="203"/>
      <c r="O37" s="203"/>
    </row>
    <row r="38" spans="1:18" ht="12.7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203"/>
      <c r="M38" s="204"/>
      <c r="N38" s="186"/>
      <c r="O38" s="181"/>
      <c r="P38" s="147" t="e">
        <f>_xlfn.IFNA(INDEX($A$3:$C$66,MATCH(41,$A$3:$A$66,0),2),"")</f>
        <v>#NAME?</v>
      </c>
      <c r="Q38" s="146" t="e">
        <f>_xlfn.IFNA(INDEX($A$3:$C$66,MATCH(41,$A$3:$A$66,0),3),"")</f>
        <v>#NAME?</v>
      </c>
      <c r="R38" s="27">
        <v>41</v>
      </c>
    </row>
    <row r="39" spans="1:16" ht="12.75" customHeight="1">
      <c r="A39" s="43"/>
      <c r="B39" s="32"/>
      <c r="C39" s="35"/>
      <c r="D39" s="36"/>
      <c r="E39" s="74"/>
      <c r="F39" s="47"/>
      <c r="G39" s="171">
        <v>20</v>
      </c>
      <c r="H39" s="192"/>
      <c r="I39" s="194"/>
      <c r="J39" s="171"/>
      <c r="M39" s="207"/>
      <c r="N39" s="187"/>
      <c r="O39" s="203">
        <v>28</v>
      </c>
      <c r="P39" s="27"/>
    </row>
    <row r="40" spans="1:18" ht="12.7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93"/>
      <c r="I40" s="194"/>
      <c r="J40" s="171"/>
      <c r="M40" s="207"/>
      <c r="N40" s="186"/>
      <c r="O40" s="199"/>
      <c r="P40" s="147" t="e">
        <f>_xlfn.IFNA(INDEX($A$3:$C$66,MATCH(42,$A$3:$A$66,0),2),"")</f>
        <v>#NAME?</v>
      </c>
      <c r="Q40" s="146" t="e">
        <f>_xlfn.IFNA(INDEX($A$3:$C$66,MATCH(42,$A$3:$A$66,0),3),"")</f>
        <v>#NAME?</v>
      </c>
      <c r="R40" s="27">
        <v>42</v>
      </c>
    </row>
    <row r="41" spans="1:16" ht="12.75" customHeight="1">
      <c r="A41" s="43"/>
      <c r="B41" s="32"/>
      <c r="C41" s="35"/>
      <c r="D41" s="36"/>
      <c r="E41" s="74"/>
      <c r="F41" s="66">
        <v>6</v>
      </c>
      <c r="G41" s="192"/>
      <c r="H41" s="193"/>
      <c r="I41" s="194"/>
      <c r="J41" s="171"/>
      <c r="M41" s="207"/>
      <c r="N41" s="203"/>
      <c r="O41" s="203"/>
      <c r="P41" s="27"/>
    </row>
    <row r="42" spans="1:18" ht="12.7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M42" s="207"/>
      <c r="N42" s="203"/>
      <c r="O42" s="186"/>
      <c r="P42" s="147" t="e">
        <f>_xlfn.IFNA(INDEX($A$3:$C$66,MATCH(43,$A$3:$A$66,0),2),"")</f>
        <v>#NAME?</v>
      </c>
      <c r="Q42" s="146" t="e">
        <f>_xlfn.IFNA(INDEX($A$3:$C$66,MATCH(43,$A$3:$A$66,0),3),"")</f>
        <v>#NAME?</v>
      </c>
      <c r="R42" s="27">
        <v>43</v>
      </c>
    </row>
    <row r="43" spans="1:16" ht="12.75" customHeight="1">
      <c r="A43" s="43"/>
      <c r="B43" s="32"/>
      <c r="C43" s="35"/>
      <c r="D43" s="36"/>
      <c r="E43" s="74"/>
      <c r="F43" s="47"/>
      <c r="G43" s="171"/>
      <c r="H43" s="171">
        <v>33</v>
      </c>
      <c r="I43" s="185"/>
      <c r="J43" s="171"/>
      <c r="M43" s="205"/>
      <c r="N43" s="186">
        <v>37</v>
      </c>
      <c r="O43" s="187"/>
      <c r="P43" s="27">
        <v>13</v>
      </c>
    </row>
    <row r="44" spans="1:18" ht="12.7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71"/>
      <c r="I44" s="193"/>
      <c r="J44" s="171"/>
      <c r="M44" s="186"/>
      <c r="N44" s="186"/>
      <c r="O44" s="186"/>
      <c r="P44" s="147" t="e">
        <f>_xlfn.IFNA(INDEX($A$3:$C$66,MATCH(44,$A$3:$A$66,0),2),"")</f>
        <v>#NAME?</v>
      </c>
      <c r="Q44" s="146" t="e">
        <f>_xlfn.IFNA(INDEX($A$3:$C$66,MATCH(44,$A$3:$A$66,0),3),"")</f>
        <v>#NAME?</v>
      </c>
      <c r="R44" s="27">
        <v>44</v>
      </c>
    </row>
    <row r="45" spans="1:15" ht="12.75" customHeight="1">
      <c r="A45" s="43"/>
      <c r="B45" s="32"/>
      <c r="C45" s="35"/>
      <c r="D45" s="36"/>
      <c r="E45" s="74"/>
      <c r="F45" s="66">
        <v>7</v>
      </c>
      <c r="G45" s="192"/>
      <c r="H45" s="193"/>
      <c r="I45" s="193"/>
      <c r="J45" s="171"/>
      <c r="M45" s="186"/>
      <c r="N45" s="187"/>
      <c r="O45" s="203">
        <v>29</v>
      </c>
    </row>
    <row r="46" spans="1:18" ht="12.75" customHeight="1">
      <c r="A46" s="43"/>
      <c r="B46" s="32"/>
      <c r="C46" s="35"/>
      <c r="D46" s="36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3"/>
      <c r="H46" s="193"/>
      <c r="I46" s="193"/>
      <c r="J46" s="171"/>
      <c r="N46" s="186"/>
      <c r="O46" s="199"/>
      <c r="P46" s="147" t="e">
        <f>_xlfn.IFNA(INDEX($A$3:$C$66,MATCH(45,$A$3:$A$66,0),2),"")</f>
        <v>#NAME?</v>
      </c>
      <c r="Q46" s="146" t="e">
        <f>_xlfn.IFNA(INDEX($A$3:$C$66,MATCH(45,$A$3:$A$66,0),3),"")</f>
        <v>#NAME?</v>
      </c>
      <c r="R46" s="27">
        <v>45</v>
      </c>
    </row>
    <row r="47" spans="1:15" ht="12.75" customHeight="1">
      <c r="A47" s="43"/>
      <c r="B47" s="32"/>
      <c r="C47" s="35"/>
      <c r="D47" s="36"/>
      <c r="E47" s="74"/>
      <c r="F47" s="47"/>
      <c r="G47" s="171">
        <v>21</v>
      </c>
      <c r="H47" s="192"/>
      <c r="I47" s="193"/>
      <c r="J47" s="171"/>
      <c r="N47" s="203"/>
      <c r="O47" s="203"/>
    </row>
    <row r="48" spans="1:18" ht="12.75" customHeight="1">
      <c r="A48" s="43"/>
      <c r="B48" s="32"/>
      <c r="C48" s="35"/>
      <c r="D48" s="36">
        <v>23</v>
      </c>
      <c r="E48" s="33" t="e">
        <f>_xlfn.IFNA(INDEX($A$4:$C$65,MATCH(D48,$A$4:$A$65,0),3),"")</f>
        <v>#NAME?</v>
      </c>
      <c r="F48" s="75" t="e">
        <f>_xlfn.IFNA(INDEX($A$4:$C$65,MATCH(D48,$A$4:$A$65,0),2),"")</f>
        <v>#NAME?</v>
      </c>
      <c r="G48" s="195"/>
      <c r="H48" s="193"/>
      <c r="I48" s="171"/>
      <c r="J48" s="171"/>
      <c r="R48" s="26"/>
    </row>
    <row r="49" spans="1:18" ht="9.75">
      <c r="A49" s="44"/>
      <c r="B49" s="46"/>
      <c r="C49" s="34"/>
      <c r="D49" s="36"/>
      <c r="E49" s="74"/>
      <c r="F49" s="47"/>
      <c r="G49" s="171"/>
      <c r="H49" s="171"/>
      <c r="I49" s="171"/>
      <c r="J49" s="171"/>
      <c r="R49" s="26"/>
    </row>
    <row r="50" spans="1:18" ht="9.75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9.75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208"/>
      <c r="L81" s="148"/>
      <c r="M81" s="148"/>
      <c r="N81" s="148"/>
      <c r="O81" s="148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208"/>
      <c r="L82" s="148"/>
      <c r="M82" s="148"/>
      <c r="N82" s="148"/>
      <c r="O82" s="148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208"/>
      <c r="L83" s="148"/>
      <c r="M83" s="148"/>
      <c r="N83" s="148"/>
      <c r="O83" s="148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208"/>
      <c r="L84" s="148"/>
      <c r="M84" s="148"/>
      <c r="N84" s="148"/>
      <c r="O84" s="148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208"/>
      <c r="L85" s="148"/>
      <c r="M85" s="148"/>
      <c r="N85" s="148"/>
      <c r="O85" s="148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208"/>
      <c r="L86" s="148"/>
      <c r="M86" s="148"/>
      <c r="N86" s="148"/>
      <c r="O86" s="148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208"/>
      <c r="L87" s="148"/>
      <c r="M87" s="148"/>
      <c r="N87" s="148"/>
      <c r="O87" s="148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208"/>
      <c r="L88" s="148"/>
      <c r="M88" s="148"/>
      <c r="N88" s="148"/>
      <c r="O88" s="148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208"/>
      <c r="L89" s="148"/>
      <c r="M89" s="148"/>
      <c r="N89" s="148"/>
      <c r="O89" s="148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208"/>
      <c r="L90" s="148"/>
      <c r="M90" s="148"/>
      <c r="N90" s="148"/>
      <c r="O90" s="148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208"/>
      <c r="L91" s="148"/>
      <c r="M91" s="148"/>
      <c r="N91" s="148"/>
      <c r="O91" s="148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208"/>
      <c r="L92" s="148"/>
      <c r="M92" s="148"/>
      <c r="N92" s="148"/>
      <c r="O92" s="148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208"/>
      <c r="L93" s="148"/>
      <c r="M93" s="148"/>
      <c r="N93" s="148"/>
      <c r="O93" s="148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208"/>
      <c r="L94" s="148"/>
      <c r="M94" s="148"/>
      <c r="N94" s="148"/>
      <c r="O94" s="148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208"/>
      <c r="L95" s="148"/>
      <c r="M95" s="148"/>
      <c r="N95" s="148"/>
      <c r="O95" s="148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208"/>
      <c r="L96" s="148"/>
      <c r="M96" s="148"/>
      <c r="N96" s="148"/>
      <c r="O96" s="148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208"/>
      <c r="L97" s="148"/>
      <c r="M97" s="148"/>
      <c r="N97" s="148"/>
      <c r="O97" s="148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208"/>
      <c r="L98" s="148"/>
      <c r="M98" s="148"/>
      <c r="N98" s="148"/>
      <c r="O98" s="148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208"/>
      <c r="L99" s="148"/>
      <c r="M99" s="148"/>
      <c r="N99" s="148"/>
      <c r="O99" s="148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208"/>
      <c r="L100" s="148"/>
      <c r="M100" s="148"/>
      <c r="N100" s="148"/>
      <c r="O100" s="148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208"/>
      <c r="L101" s="148"/>
      <c r="M101" s="148"/>
      <c r="N101" s="148"/>
      <c r="O101" s="148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208"/>
      <c r="L102" s="148"/>
      <c r="M102" s="148"/>
      <c r="N102" s="148"/>
      <c r="O102" s="148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208"/>
      <c r="L103" s="148"/>
      <c r="M103" s="148"/>
      <c r="N103" s="148"/>
      <c r="O103" s="148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208"/>
      <c r="L104" s="148"/>
      <c r="M104" s="148"/>
      <c r="N104" s="148"/>
      <c r="O104" s="148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208"/>
      <c r="L105" s="148"/>
      <c r="M105" s="148"/>
      <c r="N105" s="148"/>
      <c r="O105" s="148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208"/>
      <c r="L106" s="148"/>
      <c r="M106" s="148"/>
      <c r="N106" s="148"/>
      <c r="O106" s="148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208"/>
      <c r="L107" s="148"/>
      <c r="M107" s="148"/>
      <c r="N107" s="148"/>
      <c r="O107" s="148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208"/>
      <c r="L108" s="148"/>
      <c r="M108" s="148"/>
      <c r="N108" s="148"/>
      <c r="O108" s="148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208"/>
      <c r="L109" s="148"/>
      <c r="M109" s="148"/>
      <c r="N109" s="148"/>
      <c r="O109" s="148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208"/>
      <c r="L110" s="148"/>
      <c r="M110" s="148"/>
      <c r="N110" s="148"/>
      <c r="O110" s="148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208"/>
      <c r="L111" s="148"/>
      <c r="M111" s="148"/>
      <c r="N111" s="148"/>
      <c r="O111" s="148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208"/>
      <c r="L112" s="148"/>
      <c r="M112" s="148"/>
      <c r="N112" s="148"/>
      <c r="O112" s="148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208"/>
      <c r="L113" s="148"/>
      <c r="M113" s="148"/>
      <c r="N113" s="148"/>
      <c r="O113" s="148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208"/>
      <c r="L114" s="148"/>
      <c r="M114" s="148"/>
      <c r="N114" s="148"/>
      <c r="O114" s="148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208"/>
      <c r="L115" s="148"/>
      <c r="M115" s="148"/>
      <c r="N115" s="148"/>
      <c r="O115" s="148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208"/>
      <c r="L116" s="148"/>
      <c r="M116" s="148"/>
      <c r="N116" s="148"/>
      <c r="O116" s="148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208"/>
      <c r="L117" s="148"/>
      <c r="M117" s="148"/>
      <c r="N117" s="148"/>
      <c r="O117" s="148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208"/>
      <c r="L118" s="148"/>
      <c r="M118" s="148"/>
      <c r="N118" s="148"/>
      <c r="O118" s="148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208"/>
      <c r="L119" s="148"/>
      <c r="M119" s="148"/>
      <c r="N119" s="148"/>
      <c r="O119" s="148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208"/>
      <c r="L120" s="148"/>
      <c r="M120" s="148"/>
      <c r="N120" s="148"/>
      <c r="O120" s="148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208"/>
      <c r="L121" s="148"/>
      <c r="M121" s="148"/>
      <c r="N121" s="148"/>
      <c r="O121" s="148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208"/>
      <c r="L122" s="148"/>
      <c r="M122" s="148"/>
      <c r="N122" s="148"/>
      <c r="O122" s="148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208"/>
      <c r="L123" s="148"/>
      <c r="M123" s="148"/>
      <c r="N123" s="148"/>
      <c r="O123" s="148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208"/>
      <c r="L124" s="148"/>
      <c r="M124" s="148"/>
      <c r="N124" s="148"/>
      <c r="O124" s="148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208"/>
      <c r="L125" s="148"/>
      <c r="M125" s="148"/>
      <c r="N125" s="148"/>
      <c r="O125" s="148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208"/>
      <c r="L126" s="148"/>
      <c r="M126" s="148"/>
      <c r="N126" s="148"/>
      <c r="O126" s="148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208"/>
      <c r="L127" s="148"/>
      <c r="M127" s="148"/>
      <c r="N127" s="148"/>
      <c r="O127" s="148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208"/>
      <c r="L128" s="148"/>
      <c r="M128" s="148"/>
      <c r="N128" s="148"/>
      <c r="O128" s="148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17" right="0.17" top="0.18" bottom="0.18" header="0.17" footer="0.17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S27" sqref="S27"/>
    </sheetView>
  </sheetViews>
  <sheetFormatPr defaultColWidth="8.88671875" defaultRowHeight="18.75"/>
  <cols>
    <col min="1" max="1" width="1.99609375" style="26" customWidth="1"/>
    <col min="2" max="2" width="8.3359375" style="45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2.77734375" style="208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27" customWidth="1"/>
    <col min="19" max="16384" width="8.88671875" style="26" customWidth="1"/>
  </cols>
  <sheetData>
    <row r="1" ht="16.5" customHeight="1"/>
    <row r="2" ht="16.5" customHeight="1"/>
    <row r="3" spans="1:19" ht="13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200"/>
      <c r="L3" s="149"/>
      <c r="M3" s="149"/>
      <c r="N3" s="149"/>
      <c r="O3" s="149"/>
      <c r="P3" s="38" t="s">
        <v>28</v>
      </c>
      <c r="Q3" s="77" t="s">
        <v>29</v>
      </c>
      <c r="R3" s="31"/>
      <c r="S3" s="29"/>
    </row>
    <row r="4" spans="1:19" ht="12.75" customHeight="1">
      <c r="A4" s="32"/>
      <c r="B4" s="32"/>
      <c r="C4" s="33"/>
      <c r="D4" s="29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178"/>
      <c r="P4" s="147" t="e">
        <f>_xlfn.IFNA(INDEX($A$3:$C$66,MATCH(24,$A$3:$A$66,0),2),"")</f>
        <v>#NAME?</v>
      </c>
      <c r="Q4" s="146" t="e">
        <f>_xlfn.IFNA(INDEX($A$3:$C$66,MATCH(24,$A$3:$A$66,0),3),"")</f>
        <v>#NAME?</v>
      </c>
      <c r="R4" s="31">
        <v>24</v>
      </c>
      <c r="S4" s="29"/>
    </row>
    <row r="5" spans="1:19" ht="12.75" customHeight="1">
      <c r="A5" s="32"/>
      <c r="B5" s="32"/>
      <c r="C5" s="35"/>
      <c r="D5" s="29"/>
      <c r="E5" s="31"/>
      <c r="F5" s="46"/>
      <c r="G5" s="158">
        <v>15</v>
      </c>
      <c r="H5" s="160"/>
      <c r="I5" s="157"/>
      <c r="J5" s="158"/>
      <c r="K5" s="169"/>
      <c r="L5" s="159"/>
      <c r="M5" s="161"/>
      <c r="N5" s="162"/>
      <c r="O5" s="159">
        <v>23</v>
      </c>
      <c r="P5" s="31"/>
      <c r="Q5" s="56"/>
      <c r="R5" s="31"/>
      <c r="S5" s="29"/>
    </row>
    <row r="6" spans="1:19" ht="12.75" customHeight="1">
      <c r="A6" s="32"/>
      <c r="B6" s="32"/>
      <c r="C6" s="35"/>
      <c r="D6" s="29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179"/>
      <c r="P6" s="21" t="e">
        <f>_xlfn.IFNA(INDEX($A$3:$C$66,MATCH(25,$A$3:$A$66,0),2),"")</f>
        <v>#NAME?</v>
      </c>
      <c r="Q6" s="146" t="e">
        <f>_xlfn.IFNA(INDEX($A$3:$C$66,MATCH(25,$A$3:$A$66,0),3),"")</f>
        <v>#NAME?</v>
      </c>
      <c r="R6" s="31">
        <v>25</v>
      </c>
      <c r="S6" s="29"/>
    </row>
    <row r="7" spans="1:19" ht="12.7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164"/>
      <c r="P7" s="31">
        <v>8</v>
      </c>
      <c r="Q7" s="56"/>
      <c r="R7" s="31"/>
      <c r="S7" s="29"/>
    </row>
    <row r="8" spans="1:19" ht="12.75" customHeight="1">
      <c r="A8" s="32"/>
      <c r="B8" s="32"/>
      <c r="C8" s="35"/>
      <c r="D8" s="29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31</v>
      </c>
      <c r="I8" s="160"/>
      <c r="J8" s="157"/>
      <c r="K8" s="169"/>
      <c r="L8" s="161"/>
      <c r="M8" s="162"/>
      <c r="N8" s="159">
        <v>35</v>
      </c>
      <c r="O8" s="159"/>
      <c r="P8" s="21" t="e">
        <f>_xlfn.IFNA(INDEX($A$3:$C$66,MATCH(26,$A$3:$A$66,0),2),"")</f>
        <v>#NAME?</v>
      </c>
      <c r="Q8" s="146" t="e">
        <f>_xlfn.IFNA(INDEX($A$3:$C$66,MATCH(26,$A$3:$A$66,0),3),"")</f>
        <v>#NAME?</v>
      </c>
      <c r="R8" s="31">
        <v>26</v>
      </c>
      <c r="S8" s="29"/>
    </row>
    <row r="9" spans="1:19" ht="12.7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180"/>
      <c r="P9" s="30"/>
      <c r="Q9" s="56"/>
      <c r="R9" s="31"/>
      <c r="S9" s="29"/>
    </row>
    <row r="10" spans="1:19" ht="12.75" customHeight="1">
      <c r="A10" s="32"/>
      <c r="B10" s="32"/>
      <c r="C10" s="35"/>
      <c r="D10" s="29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159"/>
      <c r="P10" s="147" t="e">
        <f>_xlfn.IFNA(INDEX($A$3:$C$66,MATCH(27,$A$3:$A$66,0),2),"")</f>
        <v>#NAME?</v>
      </c>
      <c r="Q10" s="146" t="e">
        <f>_xlfn.IFNA(INDEX($A$3:$C$66,MATCH(27,$A$3:$A$66,0),3),"")</f>
        <v>#NAME?</v>
      </c>
      <c r="R10" s="31">
        <v>27</v>
      </c>
      <c r="S10" s="29"/>
    </row>
    <row r="11" spans="1:19" ht="12.75" customHeight="1">
      <c r="A11" s="32"/>
      <c r="B11" s="32"/>
      <c r="C11" s="35"/>
      <c r="D11" s="29"/>
      <c r="E11" s="31"/>
      <c r="F11" s="30"/>
      <c r="G11" s="158">
        <v>16</v>
      </c>
      <c r="H11" s="160"/>
      <c r="I11" s="157"/>
      <c r="J11" s="157"/>
      <c r="K11" s="169"/>
      <c r="L11" s="161"/>
      <c r="M11" s="159"/>
      <c r="N11" s="164"/>
      <c r="O11" s="181">
        <v>24</v>
      </c>
      <c r="P11" s="46"/>
      <c r="Q11" s="56"/>
      <c r="R11" s="31"/>
      <c r="S11" s="29"/>
    </row>
    <row r="12" spans="1:19" ht="12.75" customHeight="1">
      <c r="A12" s="32"/>
      <c r="B12" s="32"/>
      <c r="C12" s="35"/>
      <c r="D12" s="29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57"/>
      <c r="K12" s="169"/>
      <c r="L12" s="161"/>
      <c r="M12" s="159"/>
      <c r="N12" s="161"/>
      <c r="O12" s="159"/>
      <c r="P12" s="147" t="e">
        <f>_xlfn.IFNA(INDEX($A$3:$C$66,MATCH(28,$A$3:$A$66,0),2),"")</f>
        <v>#NAME?</v>
      </c>
      <c r="Q12" s="146" t="e">
        <f>_xlfn.IFNA(INDEX($A$3:$C$66,MATCH(28,$A$3:$A$66,0),3),"")</f>
        <v>#NAME?</v>
      </c>
      <c r="R12" s="31">
        <v>28</v>
      </c>
      <c r="S12" s="29"/>
    </row>
    <row r="13" spans="1:19" ht="12.75" customHeight="1">
      <c r="A13" s="32"/>
      <c r="B13" s="32"/>
      <c r="C13" s="35"/>
      <c r="D13" s="29"/>
      <c r="E13" s="31"/>
      <c r="F13" s="46"/>
      <c r="G13" s="158"/>
      <c r="H13" s="158"/>
      <c r="I13" s="158">
        <v>39</v>
      </c>
      <c r="J13" s="163"/>
      <c r="K13" s="169"/>
      <c r="L13" s="164"/>
      <c r="M13" s="159">
        <v>41</v>
      </c>
      <c r="N13" s="159"/>
      <c r="O13" s="183"/>
      <c r="P13" s="30"/>
      <c r="Q13" s="57"/>
      <c r="R13" s="31"/>
      <c r="S13" s="29"/>
    </row>
    <row r="14" spans="1:19" ht="12.75" customHeight="1">
      <c r="A14" s="32"/>
      <c r="B14" s="32"/>
      <c r="C14" s="35"/>
      <c r="D14" s="29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57"/>
      <c r="K14" s="190"/>
      <c r="L14" s="161"/>
      <c r="M14" s="159"/>
      <c r="N14" s="161"/>
      <c r="O14" s="181"/>
      <c r="P14" s="147" t="e">
        <f>_xlfn.IFNA(INDEX($A$3:$C$66,MATCH(29,$A$3:$A$66,0),2),"")</f>
        <v>#NAME?</v>
      </c>
      <c r="Q14" s="146" t="e">
        <f>_xlfn.IFNA(INDEX($A$3:$C$66,MATCH(29,$A$3:$A$66,0),3),"")</f>
        <v>#NAME?</v>
      </c>
      <c r="R14" s="31">
        <v>29</v>
      </c>
      <c r="S14" s="29"/>
    </row>
    <row r="15" spans="1:19" ht="12.75" customHeight="1">
      <c r="A15" s="32"/>
      <c r="B15" s="32"/>
      <c r="C15" s="35"/>
      <c r="D15" s="29"/>
      <c r="E15" s="31"/>
      <c r="F15" s="46"/>
      <c r="G15" s="158">
        <v>17</v>
      </c>
      <c r="H15" s="160"/>
      <c r="I15" s="157"/>
      <c r="J15" s="157"/>
      <c r="K15" s="190"/>
      <c r="L15" s="159"/>
      <c r="M15" s="166"/>
      <c r="N15" s="162"/>
      <c r="O15" s="159">
        <v>25</v>
      </c>
      <c r="P15" s="31"/>
      <c r="Q15" s="56"/>
      <c r="R15" s="31"/>
      <c r="S15" s="29"/>
    </row>
    <row r="16" spans="1:19" ht="12.75" customHeight="1">
      <c r="A16" s="32"/>
      <c r="B16" s="32"/>
      <c r="C16" s="35"/>
      <c r="D16" s="29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57"/>
      <c r="K16" s="190"/>
      <c r="L16" s="159"/>
      <c r="M16" s="166"/>
      <c r="N16" s="161"/>
      <c r="O16" s="161"/>
      <c r="P16" s="21" t="e">
        <f>_xlfn.IFNA(INDEX($A$3:$C$66,MATCH(30,$A$3:$A$66,0),2),"")</f>
        <v>#NAME?</v>
      </c>
      <c r="Q16" s="146" t="e">
        <f>_xlfn.IFNA(INDEX($A$3:$C$66,MATCH(30,$A$3:$A$66,0),3),"")</f>
        <v>#NAME?</v>
      </c>
      <c r="R16" s="31">
        <v>30</v>
      </c>
      <c r="S16" s="29"/>
    </row>
    <row r="17" spans="1:19" ht="12.75" customHeight="1">
      <c r="A17" s="32"/>
      <c r="B17" s="32"/>
      <c r="C17" s="35"/>
      <c r="D17" s="29"/>
      <c r="E17" s="31"/>
      <c r="F17" s="56">
        <v>2</v>
      </c>
      <c r="G17" s="160"/>
      <c r="H17" s="157"/>
      <c r="I17" s="157"/>
      <c r="J17" s="157"/>
      <c r="K17" s="190"/>
      <c r="L17" s="159"/>
      <c r="M17" s="166"/>
      <c r="N17" s="161"/>
      <c r="O17" s="162"/>
      <c r="P17" s="31">
        <v>9</v>
      </c>
      <c r="Q17" s="56"/>
      <c r="R17" s="31"/>
      <c r="S17" s="29"/>
    </row>
    <row r="18" spans="1:19" ht="12.75" customHeight="1">
      <c r="A18" s="32"/>
      <c r="B18" s="32"/>
      <c r="C18" s="35"/>
      <c r="D18" s="29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57"/>
      <c r="K18" s="190"/>
      <c r="L18" s="159"/>
      <c r="M18" s="166"/>
      <c r="N18" s="159"/>
      <c r="O18" s="161"/>
      <c r="P18" s="147" t="e">
        <f>_xlfn.IFNA(INDEX($A$3:$C$66,MATCH(31,$A$3:$A$66,0),2),"")</f>
        <v>#NAME?</v>
      </c>
      <c r="Q18" s="146" t="e">
        <f>_xlfn.IFNA(INDEX($A$3:$C$66,MATCH(31,$A$3:$A$66,0),3),"")</f>
        <v>#NAME?</v>
      </c>
      <c r="R18" s="31">
        <v>31</v>
      </c>
      <c r="S18" s="29"/>
    </row>
    <row r="19" spans="1:19" ht="12.75" customHeight="1">
      <c r="A19" s="32"/>
      <c r="B19" s="32"/>
      <c r="C19" s="35"/>
      <c r="D19" s="29"/>
      <c r="E19" s="31"/>
      <c r="F19" s="46"/>
      <c r="G19" s="158"/>
      <c r="H19" s="158">
        <v>32</v>
      </c>
      <c r="I19" s="160"/>
      <c r="J19" s="157"/>
      <c r="K19" s="190"/>
      <c r="L19" s="159"/>
      <c r="M19" s="164"/>
      <c r="N19" s="159">
        <v>36</v>
      </c>
      <c r="O19" s="159"/>
      <c r="P19" s="27"/>
      <c r="R19" s="26"/>
      <c r="S19" s="29"/>
    </row>
    <row r="20" spans="1:19" ht="12.75" customHeight="1">
      <c r="A20" s="32"/>
      <c r="B20" s="32"/>
      <c r="C20" s="35"/>
      <c r="D20" s="29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58"/>
      <c r="K20" s="190"/>
      <c r="L20" s="159"/>
      <c r="M20" s="161"/>
      <c r="N20" s="159"/>
      <c r="O20" s="161"/>
      <c r="P20" s="147" t="e">
        <f>_xlfn.IFNA(INDEX($A$3:$C$66,MATCH(32,$A$3:$A$66,0),2),"")</f>
        <v>#NAME?</v>
      </c>
      <c r="Q20" s="146" t="e">
        <f>_xlfn.IFNA(INDEX($A$3:$C$66,MATCH(32,$A$3:$A$66,0),3),"")</f>
        <v>#NAME?</v>
      </c>
      <c r="R20" s="29">
        <v>32</v>
      </c>
      <c r="S20" s="29"/>
    </row>
    <row r="21" spans="1:19" ht="12.75" customHeight="1">
      <c r="A21" s="32"/>
      <c r="B21" s="32"/>
      <c r="C21" s="35"/>
      <c r="D21" s="29"/>
      <c r="E21" s="31"/>
      <c r="F21" s="56">
        <v>3</v>
      </c>
      <c r="G21" s="160"/>
      <c r="H21" s="157"/>
      <c r="I21" s="157"/>
      <c r="J21" s="158"/>
      <c r="K21" s="190"/>
      <c r="L21" s="159"/>
      <c r="M21" s="161"/>
      <c r="N21" s="161"/>
      <c r="O21" s="162"/>
      <c r="P21" s="27">
        <v>10</v>
      </c>
      <c r="R21" s="26"/>
      <c r="S21" s="29"/>
    </row>
    <row r="22" spans="1:19" ht="12.75" customHeight="1">
      <c r="A22" s="32"/>
      <c r="B22" s="32"/>
      <c r="C22" s="35"/>
      <c r="D22" s="29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58"/>
      <c r="K22" s="190"/>
      <c r="L22" s="159"/>
      <c r="M22" s="161"/>
      <c r="N22" s="161"/>
      <c r="O22" s="161"/>
      <c r="P22" s="147" t="e">
        <f>_xlfn.IFNA(INDEX($A$3:$C$66,MATCH(33,$A$3:$A$66,0),2),"")</f>
        <v>#NAME?</v>
      </c>
      <c r="Q22" s="146" t="e">
        <f>_xlfn.IFNA(INDEX($A$3:$C$66,MATCH(33,$A$3:$A$66,0),3),"")</f>
        <v>#NAME?</v>
      </c>
      <c r="R22" s="29">
        <v>33</v>
      </c>
      <c r="S22" s="29"/>
    </row>
    <row r="23" spans="1:19" ht="12.75" customHeight="1">
      <c r="A23" s="32"/>
      <c r="B23" s="32"/>
      <c r="C23" s="35"/>
      <c r="D23" s="29"/>
      <c r="E23" s="31"/>
      <c r="F23" s="30"/>
      <c r="G23" s="158">
        <v>18</v>
      </c>
      <c r="H23" s="160"/>
      <c r="I23" s="157"/>
      <c r="J23" s="158"/>
      <c r="K23" s="190"/>
      <c r="L23" s="159"/>
      <c r="M23" s="161"/>
      <c r="N23" s="162"/>
      <c r="O23" s="159">
        <v>26</v>
      </c>
      <c r="P23" s="30"/>
      <c r="Q23" s="57"/>
      <c r="R23" s="31"/>
      <c r="S23" s="29"/>
    </row>
    <row r="24" spans="1:19" ht="12.75" customHeight="1">
      <c r="A24" s="32"/>
      <c r="B24" s="32"/>
      <c r="C24" s="35"/>
      <c r="D24" s="29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58"/>
      <c r="K24" s="190">
        <v>45</v>
      </c>
      <c r="L24" s="159"/>
      <c r="M24" s="159"/>
      <c r="N24" s="161"/>
      <c r="O24" s="181"/>
      <c r="P24" s="147" t="e">
        <f>_xlfn.IFNA(INDEX($A$3:$C$66,MATCH(34,$A$3:$A$66,0),2),"")</f>
        <v>#NAME?</v>
      </c>
      <c r="Q24" s="146" t="e">
        <f>_xlfn.IFNA(INDEX($A$3:$C$66,MATCH(34,$A$3:$A$66,0),3),"")</f>
        <v>#NAME?</v>
      </c>
      <c r="R24" s="31">
        <v>34</v>
      </c>
      <c r="S24" s="29"/>
    </row>
    <row r="25" spans="1:19" ht="12.75" customHeight="1">
      <c r="A25" s="32"/>
      <c r="B25" s="32"/>
      <c r="C25" s="35"/>
      <c r="D25" s="29"/>
      <c r="E25" s="31"/>
      <c r="F25" s="46"/>
      <c r="G25" s="158"/>
      <c r="H25" s="158"/>
      <c r="I25" s="158"/>
      <c r="J25" s="158">
        <v>43</v>
      </c>
      <c r="K25" s="191"/>
      <c r="L25" s="159">
        <v>44</v>
      </c>
      <c r="M25" s="159"/>
      <c r="N25" s="159"/>
      <c r="O25" s="159"/>
      <c r="P25" s="31"/>
      <c r="Q25" s="57"/>
      <c r="R25" s="31"/>
      <c r="S25" s="29"/>
    </row>
    <row r="26" spans="1:19" ht="12.75" customHeight="1">
      <c r="A26" s="32"/>
      <c r="B26" s="32"/>
      <c r="C26" s="35"/>
      <c r="D26" s="29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>
        <v>46</v>
      </c>
      <c r="L26" s="159"/>
      <c r="M26" s="159"/>
      <c r="N26" s="161"/>
      <c r="O26" s="181"/>
      <c r="P26" s="147" t="e">
        <f>_xlfn.IFNA(INDEX($A$3:$C$66,MATCH(35,$A$3:$A$66,0),2),"")</f>
        <v>#NAME?</v>
      </c>
      <c r="Q26" s="146" t="e">
        <f>_xlfn.IFNA(INDEX($A$3:$C$66,MATCH(35,$A$3:$A$66,0),3),"")</f>
        <v>#NAME?</v>
      </c>
      <c r="R26" s="31">
        <v>35</v>
      </c>
      <c r="S26" s="29"/>
    </row>
    <row r="27" spans="1:19" ht="12.75" customHeight="1">
      <c r="A27" s="32"/>
      <c r="B27" s="32"/>
      <c r="C27" s="35"/>
      <c r="D27" s="29"/>
      <c r="E27" s="31"/>
      <c r="F27" s="46"/>
      <c r="G27" s="158">
        <v>19</v>
      </c>
      <c r="H27" s="160"/>
      <c r="I27" s="157"/>
      <c r="J27" s="158"/>
      <c r="K27" s="190"/>
      <c r="L27" s="159"/>
      <c r="M27" s="161"/>
      <c r="N27" s="162"/>
      <c r="O27" s="159">
        <v>27</v>
      </c>
      <c r="P27" s="27"/>
      <c r="R27" s="31"/>
      <c r="S27" s="29"/>
    </row>
    <row r="28" spans="1:19" ht="12.75" customHeight="1">
      <c r="A28" s="32"/>
      <c r="B28" s="32"/>
      <c r="C28" s="35"/>
      <c r="D28" s="29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33</v>
      </c>
      <c r="I28" s="163"/>
      <c r="J28" s="158"/>
      <c r="K28" s="190"/>
      <c r="L28" s="161"/>
      <c r="M28" s="162"/>
      <c r="N28" s="161">
        <v>37</v>
      </c>
      <c r="O28" s="161"/>
      <c r="P28" s="147" t="e">
        <f>_xlfn.IFNA(INDEX($A$3:$C$66,MATCH(36,$A$3:$A$66,0),2),"")</f>
        <v>#NAME?</v>
      </c>
      <c r="Q28" s="146" t="e">
        <f>_xlfn.IFNA(INDEX($A$3:$C$66,MATCH(36,$A$3:$A$66,0),3),"")</f>
        <v>#NAME?</v>
      </c>
      <c r="R28" s="31">
        <v>36</v>
      </c>
      <c r="S28" s="29"/>
    </row>
    <row r="29" spans="1:19" ht="12.75" customHeight="1">
      <c r="A29" s="32"/>
      <c r="B29" s="32"/>
      <c r="C29" s="35"/>
      <c r="D29" s="29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61"/>
      <c r="O29" s="162"/>
      <c r="P29" s="74">
        <v>11</v>
      </c>
      <c r="R29" s="31"/>
      <c r="S29" s="29"/>
    </row>
    <row r="30" spans="1:19" ht="12.75" customHeight="1">
      <c r="A30" s="32"/>
      <c r="B30" s="32"/>
      <c r="C30" s="35"/>
      <c r="D30" s="29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59"/>
      <c r="O30" s="161"/>
      <c r="P30" s="147" t="e">
        <f>_xlfn.IFNA(INDEX($A$3:$C$66,MATCH(37,$A$3:$A$66,0),2),"")</f>
        <v>#NAME?</v>
      </c>
      <c r="Q30" s="146" t="e">
        <f>_xlfn.IFNA(INDEX($A$3:$C$66,MATCH(37,$A$3:$A$66,0),3),"")</f>
        <v>#NAME?</v>
      </c>
      <c r="R30" s="31">
        <v>37</v>
      </c>
      <c r="S30" s="29"/>
    </row>
    <row r="31" spans="1:19" ht="12.75" customHeight="1">
      <c r="A31" s="32"/>
      <c r="B31" s="32"/>
      <c r="C31" s="35"/>
      <c r="D31" s="29"/>
      <c r="E31" s="31"/>
      <c r="F31" s="46"/>
      <c r="G31" s="158"/>
      <c r="H31" s="158"/>
      <c r="I31" s="157"/>
      <c r="J31" s="157"/>
      <c r="K31" s="190"/>
      <c r="L31" s="161"/>
      <c r="M31" s="161"/>
      <c r="N31" s="159"/>
      <c r="O31" s="159"/>
      <c r="P31" s="27"/>
      <c r="S31" s="29"/>
    </row>
    <row r="32" spans="1:19" ht="12.75" customHeight="1">
      <c r="A32" s="32"/>
      <c r="B32" s="32"/>
      <c r="C32" s="35"/>
      <c r="D32" s="29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90"/>
      <c r="L32" s="161"/>
      <c r="M32" s="161"/>
      <c r="N32" s="159"/>
      <c r="O32" s="161"/>
      <c r="P32" s="147" t="e">
        <f>_xlfn.IFNA(INDEX($A$3:$C$66,MATCH(38,$A$3:$A$66,0),2),"")</f>
        <v>#NAME?</v>
      </c>
      <c r="Q32" s="146" t="e">
        <f>_xlfn.IFNA(INDEX($A$3:$C$66,MATCH(38,$A$3:$A$66,0),3),"")</f>
        <v>#NAME?</v>
      </c>
      <c r="R32" s="27">
        <v>38</v>
      </c>
      <c r="S32" s="29"/>
    </row>
    <row r="33" spans="1:19" ht="12.75" customHeight="1">
      <c r="A33" s="32"/>
      <c r="B33" s="32"/>
      <c r="C33" s="35"/>
      <c r="D33" s="29"/>
      <c r="E33" s="31"/>
      <c r="F33" s="46">
        <v>5</v>
      </c>
      <c r="G33" s="160"/>
      <c r="H33" s="157"/>
      <c r="I33" s="165"/>
      <c r="J33" s="158"/>
      <c r="K33" s="190"/>
      <c r="L33" s="161"/>
      <c r="M33" s="161"/>
      <c r="N33" s="161"/>
      <c r="O33" s="162"/>
      <c r="P33" s="27">
        <v>12</v>
      </c>
      <c r="S33" s="29"/>
    </row>
    <row r="34" spans="1:19" ht="12.75" customHeight="1">
      <c r="A34" s="32"/>
      <c r="B34" s="32"/>
      <c r="C34" s="35"/>
      <c r="D34" s="29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90"/>
      <c r="L34" s="161"/>
      <c r="M34" s="161"/>
      <c r="N34" s="161"/>
      <c r="O34" s="161"/>
      <c r="P34" s="147" t="e">
        <f>_xlfn.IFNA(INDEX($A$3:$C$66,MATCH(39,$A$3:$A$66,0),2),"")</f>
        <v>#NAME?</v>
      </c>
      <c r="Q34" s="146" t="e">
        <f>_xlfn.IFNA(INDEX($A$3:$C$66,MATCH(39,$A$3:$A$66,0),3),"")</f>
        <v>#NAME?</v>
      </c>
      <c r="R34" s="27">
        <v>39</v>
      </c>
      <c r="S34" s="29"/>
    </row>
    <row r="35" spans="1:19" ht="12.75" customHeight="1">
      <c r="A35" s="32"/>
      <c r="B35" s="32"/>
      <c r="C35" s="35"/>
      <c r="D35" s="29"/>
      <c r="E35" s="31"/>
      <c r="F35" s="30"/>
      <c r="G35" s="158">
        <v>20</v>
      </c>
      <c r="H35" s="160"/>
      <c r="I35" s="165">
        <v>40</v>
      </c>
      <c r="J35" s="160"/>
      <c r="K35" s="190"/>
      <c r="L35" s="162"/>
      <c r="M35" s="161">
        <v>42</v>
      </c>
      <c r="N35" s="162"/>
      <c r="O35" s="159">
        <v>28</v>
      </c>
      <c r="P35" s="27"/>
      <c r="S35" s="29"/>
    </row>
    <row r="36" spans="1:19" ht="12.75" customHeight="1">
      <c r="A36" s="32"/>
      <c r="B36" s="32"/>
      <c r="C36" s="35"/>
      <c r="D36" s="34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59"/>
      <c r="N36" s="161"/>
      <c r="O36" s="181"/>
      <c r="P36" s="147" t="e">
        <f>_xlfn.IFNA(INDEX($A$3:$C$66,MATCH(40,$A$3:$A$66,0),2),"")</f>
        <v>#NAME?</v>
      </c>
      <c r="Q36" s="146" t="e">
        <f>_xlfn.IFNA(INDEX($A$3:$C$66,MATCH(40,$A$3:$A$66,0),3),"")</f>
        <v>#NAME?</v>
      </c>
      <c r="R36" s="27">
        <v>40</v>
      </c>
      <c r="S36" s="29"/>
    </row>
    <row r="37" spans="1:15" ht="12.75" customHeight="1">
      <c r="A37" s="32"/>
      <c r="B37" s="32"/>
      <c r="C37" s="35"/>
      <c r="D37" s="36"/>
      <c r="E37" s="74"/>
      <c r="F37" s="47"/>
      <c r="G37" s="171"/>
      <c r="H37" s="171"/>
      <c r="I37" s="184"/>
      <c r="J37" s="171"/>
      <c r="K37" s="206"/>
      <c r="L37" s="203"/>
      <c r="M37" s="204"/>
      <c r="N37" s="203"/>
      <c r="O37" s="203"/>
    </row>
    <row r="38" spans="1:18" ht="12.75" customHeight="1">
      <c r="A38" s="43"/>
      <c r="B38" s="32"/>
      <c r="C38" s="35"/>
      <c r="D38" s="36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203"/>
      <c r="M38" s="204"/>
      <c r="N38" s="186"/>
      <c r="O38" s="181"/>
      <c r="P38" s="147" t="e">
        <f>_xlfn.IFNA(INDEX($A$3:$C$66,MATCH(41,$A$3:$A$66,0),2),"")</f>
        <v>#NAME?</v>
      </c>
      <c r="Q38" s="146" t="e">
        <f>_xlfn.IFNA(INDEX($A$3:$C$66,MATCH(41,$A$3:$A$66,0),3),"")</f>
        <v>#NAME?</v>
      </c>
      <c r="R38" s="27">
        <v>41</v>
      </c>
    </row>
    <row r="39" spans="1:16" ht="12.75" customHeight="1">
      <c r="A39" s="43"/>
      <c r="B39" s="32"/>
      <c r="C39" s="35"/>
      <c r="D39" s="36"/>
      <c r="E39" s="74"/>
      <c r="F39" s="47"/>
      <c r="G39" s="171">
        <v>21</v>
      </c>
      <c r="H39" s="192"/>
      <c r="I39" s="194"/>
      <c r="J39" s="171"/>
      <c r="M39" s="207"/>
      <c r="N39" s="187"/>
      <c r="O39" s="203">
        <v>29</v>
      </c>
      <c r="P39" s="27"/>
    </row>
    <row r="40" spans="1:18" ht="12.75" customHeight="1">
      <c r="A40" s="43"/>
      <c r="B40" s="32"/>
      <c r="C40" s="35"/>
      <c r="D40" s="36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93"/>
      <c r="I40" s="194"/>
      <c r="J40" s="171"/>
      <c r="M40" s="207"/>
      <c r="N40" s="186"/>
      <c r="O40" s="186"/>
      <c r="P40" s="147" t="e">
        <f>_xlfn.IFNA(INDEX($A$3:$C$66,MATCH(42,$A$3:$A$66,0),2),"")</f>
        <v>#NAME?</v>
      </c>
      <c r="Q40" s="146" t="e">
        <f>_xlfn.IFNA(INDEX($A$3:$C$66,MATCH(42,$A$3:$A$66,0),3),"")</f>
        <v>#NAME?</v>
      </c>
      <c r="R40" s="27">
        <v>42</v>
      </c>
    </row>
    <row r="41" spans="1:16" ht="12.75" customHeight="1">
      <c r="A41" s="43"/>
      <c r="B41" s="32"/>
      <c r="C41" s="35"/>
      <c r="D41" s="36"/>
      <c r="E41" s="74"/>
      <c r="F41" s="66">
        <v>6</v>
      </c>
      <c r="G41" s="192"/>
      <c r="H41" s="193"/>
      <c r="I41" s="194"/>
      <c r="J41" s="171"/>
      <c r="M41" s="207"/>
      <c r="N41" s="186"/>
      <c r="O41" s="187"/>
      <c r="P41" s="27">
        <v>13</v>
      </c>
    </row>
    <row r="42" spans="1:18" ht="12.75" customHeight="1">
      <c r="A42" s="43"/>
      <c r="B42" s="32"/>
      <c r="C42" s="35"/>
      <c r="D42" s="36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M42" s="207"/>
      <c r="N42" s="203"/>
      <c r="O42" s="186"/>
      <c r="P42" s="147" t="e">
        <f>_xlfn.IFNA(INDEX($A$3:$C$66,MATCH(43,$A$3:$A$66,0),2),"")</f>
        <v>#NAME?</v>
      </c>
      <c r="Q42" s="146" t="e">
        <f>_xlfn.IFNA(INDEX($A$3:$C$66,MATCH(43,$A$3:$A$66,0),3),"")</f>
        <v>#NAME?</v>
      </c>
      <c r="R42" s="27">
        <v>43</v>
      </c>
    </row>
    <row r="43" spans="1:16" ht="12.75" customHeight="1">
      <c r="A43" s="43"/>
      <c r="B43" s="32"/>
      <c r="C43" s="35"/>
      <c r="D43" s="36"/>
      <c r="E43" s="74"/>
      <c r="F43" s="47"/>
      <c r="G43" s="171"/>
      <c r="H43" s="171">
        <v>34</v>
      </c>
      <c r="I43" s="185"/>
      <c r="J43" s="171"/>
      <c r="M43" s="215"/>
      <c r="N43" s="204">
        <v>38</v>
      </c>
      <c r="O43" s="203"/>
      <c r="P43" s="27"/>
    </row>
    <row r="44" spans="1:18" ht="12.75" customHeight="1">
      <c r="A44" s="43"/>
      <c r="B44" s="32"/>
      <c r="C44" s="35"/>
      <c r="D44" s="36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71"/>
      <c r="I44" s="193"/>
      <c r="J44" s="171"/>
      <c r="M44" s="203"/>
      <c r="N44" s="204"/>
      <c r="O44" s="186"/>
      <c r="P44" s="147" t="e">
        <f>_xlfn.IFNA(INDEX($A$3:$C$66,MATCH(44,$A$3:$A$66,0),2),"")</f>
        <v>#NAME?</v>
      </c>
      <c r="Q44" s="146" t="e">
        <f>_xlfn.IFNA(INDEX($A$3:$C$66,MATCH(44,$A$3:$A$66,0),3),"")</f>
        <v>#NAME?</v>
      </c>
      <c r="R44" s="27">
        <v>44</v>
      </c>
    </row>
    <row r="45" spans="1:16" ht="12.75" customHeight="1">
      <c r="A45" s="43"/>
      <c r="B45" s="32"/>
      <c r="C45" s="35"/>
      <c r="D45" s="36"/>
      <c r="E45" s="74"/>
      <c r="F45" s="66">
        <v>7</v>
      </c>
      <c r="G45" s="192"/>
      <c r="H45" s="193"/>
      <c r="I45" s="193"/>
      <c r="J45" s="171"/>
      <c r="M45" s="203"/>
      <c r="N45" s="207"/>
      <c r="O45" s="187"/>
      <c r="P45" s="27">
        <v>14</v>
      </c>
    </row>
    <row r="46" spans="1:18" ht="12.75" customHeight="1">
      <c r="A46" s="43"/>
      <c r="B46" s="32"/>
      <c r="C46" s="35"/>
      <c r="D46" s="36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3"/>
      <c r="H46" s="193"/>
      <c r="I46" s="193"/>
      <c r="J46" s="171"/>
      <c r="N46" s="207"/>
      <c r="O46" s="186"/>
      <c r="P46" s="147" t="e">
        <f>_xlfn.IFNA(INDEX($A$3:$C$66,MATCH(45,$A$3:$A$66,0),2),"")</f>
        <v>#NAME?</v>
      </c>
      <c r="Q46" s="146" t="e">
        <f>_xlfn.IFNA(INDEX($A$3:$C$66,MATCH(45,$A$3:$A$66,0),3),"")</f>
        <v>#NAME?</v>
      </c>
      <c r="R46" s="27">
        <v>45</v>
      </c>
    </row>
    <row r="47" spans="1:15" ht="12.75" customHeight="1">
      <c r="A47" s="43"/>
      <c r="B47" s="32"/>
      <c r="C47" s="35"/>
      <c r="D47" s="36"/>
      <c r="E47" s="74"/>
      <c r="F47" s="47"/>
      <c r="G47" s="171">
        <v>22</v>
      </c>
      <c r="H47" s="192"/>
      <c r="I47" s="193"/>
      <c r="J47" s="171"/>
      <c r="N47" s="205"/>
      <c r="O47" s="203">
        <v>30</v>
      </c>
    </row>
    <row r="48" spans="1:18" ht="12.75" customHeight="1">
      <c r="A48" s="43"/>
      <c r="B48" s="32"/>
      <c r="C48" s="35"/>
      <c r="D48" s="36">
        <v>23</v>
      </c>
      <c r="E48" s="33" t="e">
        <f>_xlfn.IFNA(INDEX($A$4:$C$65,MATCH(D48,$A$4:$A$65,0),3),"")</f>
        <v>#NAME?</v>
      </c>
      <c r="F48" s="75" t="e">
        <f>_xlfn.IFNA(INDEX($A$4:$C$65,MATCH(D48,$A$4:$A$65,0),2),"")</f>
        <v>#NAME?</v>
      </c>
      <c r="G48" s="195"/>
      <c r="H48" s="193"/>
      <c r="I48" s="171"/>
      <c r="J48" s="171"/>
      <c r="N48" s="186"/>
      <c r="O48" s="199"/>
      <c r="P48" s="147" t="e">
        <f>_xlfn.IFNA(INDEX($A$3:$C$66,MATCH(46,$A$3:$A$66,0),2),"")</f>
        <v>#NAME?</v>
      </c>
      <c r="Q48" s="146" t="e">
        <f>_xlfn.IFNA(INDEX($A$3:$C$66,MATCH(46,$A$3:$A$66,0),3),"")</f>
        <v>#NAME?</v>
      </c>
      <c r="R48" s="26">
        <v>46</v>
      </c>
    </row>
    <row r="49" spans="1:18" ht="9.75">
      <c r="A49" s="43"/>
      <c r="B49" s="32"/>
      <c r="C49" s="35"/>
      <c r="D49" s="36"/>
      <c r="E49" s="74"/>
      <c r="F49" s="47"/>
      <c r="G49" s="171"/>
      <c r="H49" s="171"/>
      <c r="I49" s="171"/>
      <c r="J49" s="171"/>
      <c r="R49" s="26"/>
    </row>
    <row r="50" spans="1:18" ht="9.75">
      <c r="A50" s="44"/>
      <c r="B50" s="46"/>
      <c r="C50" s="34"/>
      <c r="D50" s="36"/>
      <c r="E50" s="74"/>
      <c r="F50" s="47"/>
      <c r="G50" s="171"/>
      <c r="H50" s="171"/>
      <c r="I50" s="171"/>
      <c r="J50" s="171"/>
      <c r="R50" s="26"/>
    </row>
    <row r="51" spans="1:18" ht="9.75">
      <c r="A51" s="44"/>
      <c r="B51" s="46"/>
      <c r="C51" s="34"/>
      <c r="D51" s="36"/>
      <c r="E51" s="74"/>
      <c r="F51" s="47"/>
      <c r="G51" s="171"/>
      <c r="H51" s="171"/>
      <c r="I51" s="171"/>
      <c r="J51" s="171"/>
      <c r="R51" s="26"/>
    </row>
    <row r="52" spans="1:18" ht="9.75">
      <c r="A52" s="37"/>
      <c r="B52" s="47"/>
      <c r="C52" s="36"/>
      <c r="D52" s="36"/>
      <c r="E52" s="74"/>
      <c r="F52" s="47"/>
      <c r="G52" s="171"/>
      <c r="H52" s="171"/>
      <c r="I52" s="171"/>
      <c r="J52" s="171"/>
      <c r="R52" s="26"/>
    </row>
    <row r="53" spans="1:18" ht="9.75">
      <c r="A53" s="37"/>
      <c r="B53" s="47"/>
      <c r="C53" s="36"/>
      <c r="D53" s="36"/>
      <c r="E53" s="74"/>
      <c r="F53" s="47"/>
      <c r="G53" s="171"/>
      <c r="H53" s="171"/>
      <c r="I53" s="171"/>
      <c r="J53" s="171"/>
      <c r="R53" s="26"/>
    </row>
    <row r="54" spans="1:18" ht="9.75">
      <c r="A54" s="37"/>
      <c r="B54" s="47"/>
      <c r="C54" s="36"/>
      <c r="D54" s="36"/>
      <c r="E54" s="74"/>
      <c r="F54" s="47"/>
      <c r="G54" s="171"/>
      <c r="H54" s="171"/>
      <c r="I54" s="171"/>
      <c r="J54" s="171"/>
      <c r="R54" s="26"/>
    </row>
    <row r="55" spans="1:18" ht="9.75">
      <c r="A55" s="37"/>
      <c r="B55" s="47"/>
      <c r="C55" s="36"/>
      <c r="D55" s="36"/>
      <c r="E55" s="74"/>
      <c r="F55" s="47"/>
      <c r="G55" s="171"/>
      <c r="H55" s="171"/>
      <c r="I55" s="171"/>
      <c r="J55" s="171"/>
      <c r="R55" s="26"/>
    </row>
    <row r="56" spans="1:18" ht="9.75">
      <c r="A56" s="37"/>
      <c r="B56" s="47"/>
      <c r="C56" s="36"/>
      <c r="D56" s="36"/>
      <c r="E56" s="74"/>
      <c r="F56" s="47"/>
      <c r="G56" s="171"/>
      <c r="H56" s="171"/>
      <c r="I56" s="171"/>
      <c r="J56" s="171"/>
      <c r="R56" s="26"/>
    </row>
    <row r="57" spans="1:18" ht="9.75">
      <c r="A57" s="37"/>
      <c r="B57" s="47"/>
      <c r="C57" s="36"/>
      <c r="D57" s="36"/>
      <c r="E57" s="74"/>
      <c r="F57" s="47"/>
      <c r="G57" s="171"/>
      <c r="H57" s="171"/>
      <c r="I57" s="171"/>
      <c r="J57" s="171"/>
      <c r="R57" s="26"/>
    </row>
    <row r="58" spans="1:18" ht="9.75">
      <c r="A58" s="37"/>
      <c r="B58" s="47"/>
      <c r="C58" s="36"/>
      <c r="D58" s="36"/>
      <c r="E58" s="74"/>
      <c r="F58" s="47"/>
      <c r="G58" s="171"/>
      <c r="H58" s="171"/>
      <c r="I58" s="171"/>
      <c r="J58" s="171"/>
      <c r="R58" s="26"/>
    </row>
    <row r="59" spans="1:18" ht="9.75">
      <c r="A59" s="37"/>
      <c r="B59" s="47"/>
      <c r="C59" s="36"/>
      <c r="D59" s="36"/>
      <c r="E59" s="74"/>
      <c r="F59" s="47"/>
      <c r="G59" s="171"/>
      <c r="H59" s="171"/>
      <c r="I59" s="171"/>
      <c r="J59" s="171"/>
      <c r="R59" s="26"/>
    </row>
    <row r="60" spans="1:18" ht="9.75">
      <c r="A60" s="37"/>
      <c r="B60" s="47"/>
      <c r="C60" s="36"/>
      <c r="D60" s="36"/>
      <c r="E60" s="74"/>
      <c r="F60" s="47"/>
      <c r="G60" s="171"/>
      <c r="H60" s="171"/>
      <c r="I60" s="171"/>
      <c r="J60" s="171"/>
      <c r="R60" s="26"/>
    </row>
    <row r="61" spans="1:18" ht="9.75">
      <c r="A61" s="37"/>
      <c r="B61" s="47"/>
      <c r="C61" s="36"/>
      <c r="D61" s="36"/>
      <c r="E61" s="74"/>
      <c r="F61" s="47"/>
      <c r="G61" s="171"/>
      <c r="H61" s="171"/>
      <c r="I61" s="171"/>
      <c r="J61" s="171"/>
      <c r="R61" s="26"/>
    </row>
    <row r="62" spans="1:18" ht="9.75">
      <c r="A62" s="37"/>
      <c r="B62" s="47"/>
      <c r="C62" s="36"/>
      <c r="D62" s="36"/>
      <c r="E62" s="74"/>
      <c r="F62" s="47"/>
      <c r="G62" s="171"/>
      <c r="H62" s="171"/>
      <c r="I62" s="171"/>
      <c r="J62" s="171"/>
      <c r="R62" s="26"/>
    </row>
    <row r="63" spans="1:18" ht="9.75">
      <c r="A63" s="37"/>
      <c r="B63" s="47"/>
      <c r="C63" s="36"/>
      <c r="D63" s="36"/>
      <c r="E63" s="74"/>
      <c r="F63" s="47"/>
      <c r="G63" s="171"/>
      <c r="H63" s="171"/>
      <c r="I63" s="171"/>
      <c r="J63" s="171"/>
      <c r="R63" s="26"/>
    </row>
    <row r="64" spans="1:18" ht="9.75">
      <c r="A64" s="37"/>
      <c r="B64" s="47"/>
      <c r="C64" s="36"/>
      <c r="D64" s="36"/>
      <c r="E64" s="74"/>
      <c r="F64" s="47"/>
      <c r="G64" s="171"/>
      <c r="H64" s="171"/>
      <c r="I64" s="171"/>
      <c r="J64" s="171"/>
      <c r="R64" s="26"/>
    </row>
    <row r="65" spans="1:18" ht="9.75">
      <c r="A65" s="37"/>
      <c r="B65" s="47"/>
      <c r="C65" s="36"/>
      <c r="D65" s="36"/>
      <c r="E65" s="74"/>
      <c r="F65" s="47"/>
      <c r="G65" s="171"/>
      <c r="H65" s="171"/>
      <c r="I65" s="171"/>
      <c r="J65" s="171"/>
      <c r="R65" s="26"/>
    </row>
    <row r="66" spans="1:18" ht="9.75">
      <c r="A66" s="37"/>
      <c r="B66" s="47"/>
      <c r="C66" s="36"/>
      <c r="D66" s="36"/>
      <c r="E66" s="74"/>
      <c r="F66" s="47"/>
      <c r="G66" s="171"/>
      <c r="H66" s="171"/>
      <c r="I66" s="171"/>
      <c r="J66" s="171"/>
      <c r="R66" s="26"/>
    </row>
    <row r="67" spans="1:18" ht="9.75">
      <c r="A67" s="37"/>
      <c r="B67" s="47"/>
      <c r="C67" s="36"/>
      <c r="D67" s="36"/>
      <c r="E67" s="74"/>
      <c r="F67" s="47"/>
      <c r="G67" s="171"/>
      <c r="H67" s="171"/>
      <c r="I67" s="171"/>
      <c r="J67" s="171"/>
      <c r="R67" s="26"/>
    </row>
    <row r="68" spans="4:18" ht="9.75">
      <c r="D68" s="36"/>
      <c r="E68" s="74"/>
      <c r="F68" s="47"/>
      <c r="G68" s="171"/>
      <c r="H68" s="171"/>
      <c r="I68" s="171"/>
      <c r="J68" s="171"/>
      <c r="R68" s="26"/>
    </row>
    <row r="69" spans="4:18" ht="9.75">
      <c r="D69" s="36"/>
      <c r="E69" s="74"/>
      <c r="F69" s="47"/>
      <c r="G69" s="171"/>
      <c r="H69" s="171"/>
      <c r="I69" s="171"/>
      <c r="J69" s="171"/>
      <c r="R69" s="26"/>
    </row>
    <row r="70" spans="4:18" ht="9.75">
      <c r="D70" s="36"/>
      <c r="E70" s="74"/>
      <c r="F70" s="47"/>
      <c r="G70" s="171"/>
      <c r="H70" s="171"/>
      <c r="I70" s="171"/>
      <c r="J70" s="171"/>
      <c r="R70" s="26"/>
    </row>
    <row r="71" spans="4:18" ht="9.75">
      <c r="D71" s="36"/>
      <c r="E71" s="74"/>
      <c r="F71" s="47"/>
      <c r="G71" s="171"/>
      <c r="H71" s="171"/>
      <c r="I71" s="171"/>
      <c r="J71" s="171"/>
      <c r="R71" s="26"/>
    </row>
    <row r="72" spans="4:18" ht="9.75">
      <c r="D72" s="36"/>
      <c r="E72" s="74"/>
      <c r="F72" s="47"/>
      <c r="G72" s="171"/>
      <c r="H72" s="171"/>
      <c r="I72" s="171"/>
      <c r="J72" s="171"/>
      <c r="R72" s="26"/>
    </row>
    <row r="73" spans="4:18" ht="9.75">
      <c r="D73" s="36"/>
      <c r="E73" s="74"/>
      <c r="F73" s="47"/>
      <c r="G73" s="171"/>
      <c r="H73" s="171"/>
      <c r="I73" s="171"/>
      <c r="J73" s="171"/>
      <c r="R73" s="26"/>
    </row>
    <row r="74" spans="4:18" ht="9.75">
      <c r="D74" s="36"/>
      <c r="E74" s="74"/>
      <c r="F74" s="47"/>
      <c r="G74" s="171"/>
      <c r="H74" s="171"/>
      <c r="I74" s="171"/>
      <c r="J74" s="171"/>
      <c r="R74" s="26"/>
    </row>
    <row r="75" spans="4:18" ht="9.75">
      <c r="D75" s="36"/>
      <c r="E75" s="74"/>
      <c r="F75" s="47"/>
      <c r="G75" s="171"/>
      <c r="H75" s="171"/>
      <c r="I75" s="171"/>
      <c r="J75" s="171"/>
      <c r="R75" s="26"/>
    </row>
    <row r="76" spans="4:18" ht="9.75">
      <c r="D76" s="36"/>
      <c r="E76" s="74"/>
      <c r="F76" s="47"/>
      <c r="G76" s="171"/>
      <c r="H76" s="171"/>
      <c r="I76" s="171"/>
      <c r="J76" s="171"/>
      <c r="R76" s="26"/>
    </row>
    <row r="77" spans="4:18" ht="9.75">
      <c r="D77" s="36"/>
      <c r="E77" s="74"/>
      <c r="F77" s="47"/>
      <c r="G77" s="171"/>
      <c r="H77" s="171"/>
      <c r="I77" s="171"/>
      <c r="J77" s="171"/>
      <c r="R77" s="26"/>
    </row>
    <row r="78" spans="4:18" ht="9.75">
      <c r="D78" s="36"/>
      <c r="E78" s="74"/>
      <c r="F78" s="47"/>
      <c r="G78" s="171"/>
      <c r="H78" s="171"/>
      <c r="I78" s="171"/>
      <c r="J78" s="171"/>
      <c r="R78" s="26"/>
    </row>
    <row r="79" spans="4:18" ht="9.75">
      <c r="D79" s="36"/>
      <c r="E79" s="74"/>
      <c r="F79" s="47"/>
      <c r="G79" s="171"/>
      <c r="H79" s="171"/>
      <c r="I79" s="171"/>
      <c r="J79" s="171"/>
      <c r="R79" s="26"/>
    </row>
    <row r="80" spans="4:18" ht="9.75">
      <c r="D80" s="36"/>
      <c r="E80" s="74"/>
      <c r="F80" s="47"/>
      <c r="G80" s="171"/>
      <c r="H80" s="171"/>
      <c r="I80" s="171"/>
      <c r="J80" s="171"/>
      <c r="R80" s="26"/>
    </row>
    <row r="81" spans="4:17" s="26" customFormat="1" ht="9.75">
      <c r="D81" s="36"/>
      <c r="E81" s="74"/>
      <c r="F81" s="47"/>
      <c r="G81" s="171"/>
      <c r="H81" s="171"/>
      <c r="I81" s="171"/>
      <c r="J81" s="171"/>
      <c r="K81" s="208"/>
      <c r="L81" s="148"/>
      <c r="M81" s="148"/>
      <c r="N81" s="148"/>
      <c r="O81" s="148"/>
      <c r="P81" s="45"/>
      <c r="Q81" s="61"/>
    </row>
    <row r="82" spans="4:17" s="26" customFormat="1" ht="9.75">
      <c r="D82" s="36"/>
      <c r="E82" s="74"/>
      <c r="F82" s="47"/>
      <c r="G82" s="171"/>
      <c r="H82" s="171"/>
      <c r="I82" s="171"/>
      <c r="J82" s="171"/>
      <c r="K82" s="208"/>
      <c r="L82" s="148"/>
      <c r="M82" s="148"/>
      <c r="N82" s="148"/>
      <c r="O82" s="148"/>
      <c r="P82" s="45"/>
      <c r="Q82" s="61"/>
    </row>
    <row r="83" spans="4:17" s="26" customFormat="1" ht="9.75">
      <c r="D83" s="36"/>
      <c r="E83" s="74"/>
      <c r="F83" s="47"/>
      <c r="G83" s="171"/>
      <c r="H83" s="171"/>
      <c r="I83" s="171"/>
      <c r="J83" s="171"/>
      <c r="K83" s="208"/>
      <c r="L83" s="148"/>
      <c r="M83" s="148"/>
      <c r="N83" s="148"/>
      <c r="O83" s="148"/>
      <c r="P83" s="45"/>
      <c r="Q83" s="61"/>
    </row>
    <row r="84" spans="4:17" s="26" customFormat="1" ht="9.75">
      <c r="D84" s="36"/>
      <c r="E84" s="74"/>
      <c r="F84" s="47"/>
      <c r="G84" s="171"/>
      <c r="H84" s="171"/>
      <c r="I84" s="171"/>
      <c r="J84" s="171"/>
      <c r="K84" s="208"/>
      <c r="L84" s="148"/>
      <c r="M84" s="148"/>
      <c r="N84" s="148"/>
      <c r="O84" s="148"/>
      <c r="P84" s="45"/>
      <c r="Q84" s="61"/>
    </row>
    <row r="85" spans="4:17" s="26" customFormat="1" ht="9.75">
      <c r="D85" s="36"/>
      <c r="E85" s="74"/>
      <c r="F85" s="47"/>
      <c r="G85" s="171"/>
      <c r="H85" s="171"/>
      <c r="I85" s="171"/>
      <c r="J85" s="171"/>
      <c r="K85" s="208"/>
      <c r="L85" s="148"/>
      <c r="M85" s="148"/>
      <c r="N85" s="148"/>
      <c r="O85" s="148"/>
      <c r="P85" s="45"/>
      <c r="Q85" s="61"/>
    </row>
    <row r="86" spans="4:17" s="26" customFormat="1" ht="9.75">
      <c r="D86" s="36"/>
      <c r="E86" s="74"/>
      <c r="F86" s="47"/>
      <c r="G86" s="171"/>
      <c r="H86" s="171"/>
      <c r="I86" s="171"/>
      <c r="J86" s="171"/>
      <c r="K86" s="208"/>
      <c r="L86" s="148"/>
      <c r="M86" s="148"/>
      <c r="N86" s="148"/>
      <c r="O86" s="148"/>
      <c r="P86" s="45"/>
      <c r="Q86" s="61"/>
    </row>
    <row r="87" spans="4:17" s="26" customFormat="1" ht="9.75">
      <c r="D87" s="36"/>
      <c r="E87" s="74"/>
      <c r="F87" s="47"/>
      <c r="G87" s="171"/>
      <c r="H87" s="171"/>
      <c r="I87" s="171"/>
      <c r="J87" s="171"/>
      <c r="K87" s="208"/>
      <c r="L87" s="148"/>
      <c r="M87" s="148"/>
      <c r="N87" s="148"/>
      <c r="O87" s="148"/>
      <c r="P87" s="45"/>
      <c r="Q87" s="61"/>
    </row>
    <row r="88" spans="4:17" s="26" customFormat="1" ht="9.75">
      <c r="D88" s="36"/>
      <c r="E88" s="74"/>
      <c r="F88" s="47"/>
      <c r="G88" s="171"/>
      <c r="H88" s="171"/>
      <c r="I88" s="171"/>
      <c r="J88" s="171"/>
      <c r="K88" s="208"/>
      <c r="L88" s="148"/>
      <c r="M88" s="148"/>
      <c r="N88" s="148"/>
      <c r="O88" s="148"/>
      <c r="P88" s="45"/>
      <c r="Q88" s="61"/>
    </row>
    <row r="89" spans="4:17" s="26" customFormat="1" ht="9.75">
      <c r="D89" s="36"/>
      <c r="E89" s="74"/>
      <c r="F89" s="47"/>
      <c r="G89" s="171"/>
      <c r="H89" s="171"/>
      <c r="I89" s="171"/>
      <c r="J89" s="171"/>
      <c r="K89" s="208"/>
      <c r="L89" s="148"/>
      <c r="M89" s="148"/>
      <c r="N89" s="148"/>
      <c r="O89" s="148"/>
      <c r="P89" s="45"/>
      <c r="Q89" s="61"/>
    </row>
    <row r="90" spans="4:17" s="26" customFormat="1" ht="9.75">
      <c r="D90" s="36"/>
      <c r="E90" s="74"/>
      <c r="F90" s="47"/>
      <c r="G90" s="171"/>
      <c r="H90" s="171"/>
      <c r="I90" s="171"/>
      <c r="J90" s="171"/>
      <c r="K90" s="208"/>
      <c r="L90" s="148"/>
      <c r="M90" s="148"/>
      <c r="N90" s="148"/>
      <c r="O90" s="148"/>
      <c r="P90" s="45"/>
      <c r="Q90" s="61"/>
    </row>
    <row r="91" spans="4:17" s="26" customFormat="1" ht="9.75">
      <c r="D91" s="36"/>
      <c r="E91" s="74"/>
      <c r="F91" s="47"/>
      <c r="G91" s="171"/>
      <c r="H91" s="171"/>
      <c r="I91" s="171"/>
      <c r="J91" s="171"/>
      <c r="K91" s="208"/>
      <c r="L91" s="148"/>
      <c r="M91" s="148"/>
      <c r="N91" s="148"/>
      <c r="O91" s="148"/>
      <c r="P91" s="45"/>
      <c r="Q91" s="61"/>
    </row>
    <row r="92" spans="4:17" s="26" customFormat="1" ht="9.75">
      <c r="D92" s="36"/>
      <c r="E92" s="74"/>
      <c r="F92" s="47"/>
      <c r="G92" s="171"/>
      <c r="H92" s="171"/>
      <c r="I92" s="171"/>
      <c r="J92" s="171"/>
      <c r="K92" s="208"/>
      <c r="L92" s="148"/>
      <c r="M92" s="148"/>
      <c r="N92" s="148"/>
      <c r="O92" s="148"/>
      <c r="P92" s="45"/>
      <c r="Q92" s="61"/>
    </row>
    <row r="93" spans="4:17" s="26" customFormat="1" ht="9.75">
      <c r="D93" s="36"/>
      <c r="E93" s="74"/>
      <c r="F93" s="47"/>
      <c r="G93" s="171"/>
      <c r="H93" s="171"/>
      <c r="I93" s="171"/>
      <c r="J93" s="171"/>
      <c r="K93" s="208"/>
      <c r="L93" s="148"/>
      <c r="M93" s="148"/>
      <c r="N93" s="148"/>
      <c r="O93" s="148"/>
      <c r="P93" s="45"/>
      <c r="Q93" s="61"/>
    </row>
    <row r="94" spans="4:17" s="26" customFormat="1" ht="9.75">
      <c r="D94" s="36"/>
      <c r="E94" s="74"/>
      <c r="F94" s="47"/>
      <c r="G94" s="171"/>
      <c r="H94" s="171"/>
      <c r="I94" s="171"/>
      <c r="J94" s="171"/>
      <c r="K94" s="208"/>
      <c r="L94" s="148"/>
      <c r="M94" s="148"/>
      <c r="N94" s="148"/>
      <c r="O94" s="148"/>
      <c r="P94" s="45"/>
      <c r="Q94" s="61"/>
    </row>
    <row r="95" spans="4:17" s="26" customFormat="1" ht="9.75">
      <c r="D95" s="36"/>
      <c r="E95" s="74"/>
      <c r="F95" s="47"/>
      <c r="G95" s="171"/>
      <c r="H95" s="171"/>
      <c r="I95" s="171"/>
      <c r="J95" s="171"/>
      <c r="K95" s="208"/>
      <c r="L95" s="148"/>
      <c r="M95" s="148"/>
      <c r="N95" s="148"/>
      <c r="O95" s="148"/>
      <c r="P95" s="45"/>
      <c r="Q95" s="61"/>
    </row>
    <row r="96" spans="4:17" s="26" customFormat="1" ht="9.75">
      <c r="D96" s="36"/>
      <c r="E96" s="74"/>
      <c r="F96" s="47"/>
      <c r="G96" s="171"/>
      <c r="H96" s="171"/>
      <c r="I96" s="171"/>
      <c r="J96" s="171"/>
      <c r="K96" s="208"/>
      <c r="L96" s="148"/>
      <c r="M96" s="148"/>
      <c r="N96" s="148"/>
      <c r="O96" s="148"/>
      <c r="P96" s="45"/>
      <c r="Q96" s="61"/>
    </row>
    <row r="97" spans="4:17" s="26" customFormat="1" ht="9.75">
      <c r="D97" s="36"/>
      <c r="E97" s="74"/>
      <c r="F97" s="47"/>
      <c r="G97" s="171"/>
      <c r="H97" s="171"/>
      <c r="I97" s="171"/>
      <c r="J97" s="171"/>
      <c r="K97" s="208"/>
      <c r="L97" s="148"/>
      <c r="M97" s="148"/>
      <c r="N97" s="148"/>
      <c r="O97" s="148"/>
      <c r="P97" s="45"/>
      <c r="Q97" s="61"/>
    </row>
    <row r="98" spans="4:17" s="26" customFormat="1" ht="9.75">
      <c r="D98" s="36"/>
      <c r="E98" s="74"/>
      <c r="F98" s="47"/>
      <c r="G98" s="171"/>
      <c r="H98" s="171"/>
      <c r="I98" s="171"/>
      <c r="J98" s="171"/>
      <c r="K98" s="208"/>
      <c r="L98" s="148"/>
      <c r="M98" s="148"/>
      <c r="N98" s="148"/>
      <c r="O98" s="148"/>
      <c r="P98" s="45"/>
      <c r="Q98" s="61"/>
    </row>
    <row r="99" spans="4:17" s="26" customFormat="1" ht="9.75">
      <c r="D99" s="36"/>
      <c r="E99" s="74"/>
      <c r="F99" s="47"/>
      <c r="G99" s="171"/>
      <c r="H99" s="171"/>
      <c r="I99" s="171"/>
      <c r="J99" s="171"/>
      <c r="K99" s="208"/>
      <c r="L99" s="148"/>
      <c r="M99" s="148"/>
      <c r="N99" s="148"/>
      <c r="O99" s="148"/>
      <c r="P99" s="45"/>
      <c r="Q99" s="61"/>
    </row>
    <row r="100" spans="4:17" s="26" customFormat="1" ht="9.75">
      <c r="D100" s="36"/>
      <c r="E100" s="74"/>
      <c r="F100" s="47"/>
      <c r="G100" s="171"/>
      <c r="H100" s="171"/>
      <c r="I100" s="171"/>
      <c r="J100" s="171"/>
      <c r="K100" s="208"/>
      <c r="L100" s="148"/>
      <c r="M100" s="148"/>
      <c r="N100" s="148"/>
      <c r="O100" s="148"/>
      <c r="P100" s="45"/>
      <c r="Q100" s="61"/>
    </row>
    <row r="101" spans="4:17" s="26" customFormat="1" ht="9.75">
      <c r="D101" s="36"/>
      <c r="E101" s="74"/>
      <c r="F101" s="47"/>
      <c r="G101" s="171"/>
      <c r="H101" s="171"/>
      <c r="I101" s="171"/>
      <c r="J101" s="171"/>
      <c r="K101" s="208"/>
      <c r="L101" s="148"/>
      <c r="M101" s="148"/>
      <c r="N101" s="148"/>
      <c r="O101" s="148"/>
      <c r="P101" s="45"/>
      <c r="Q101" s="61"/>
    </row>
    <row r="102" spans="4:17" s="26" customFormat="1" ht="9.75">
      <c r="D102" s="36"/>
      <c r="E102" s="74"/>
      <c r="F102" s="47"/>
      <c r="G102" s="171"/>
      <c r="H102" s="171"/>
      <c r="I102" s="171"/>
      <c r="J102" s="171"/>
      <c r="K102" s="208"/>
      <c r="L102" s="148"/>
      <c r="M102" s="148"/>
      <c r="N102" s="148"/>
      <c r="O102" s="148"/>
      <c r="P102" s="45"/>
      <c r="Q102" s="61"/>
    </row>
    <row r="103" spans="4:17" s="26" customFormat="1" ht="9.75">
      <c r="D103" s="36"/>
      <c r="E103" s="74"/>
      <c r="F103" s="47"/>
      <c r="G103" s="171"/>
      <c r="H103" s="171"/>
      <c r="I103" s="171"/>
      <c r="J103" s="171"/>
      <c r="K103" s="208"/>
      <c r="L103" s="148"/>
      <c r="M103" s="148"/>
      <c r="N103" s="148"/>
      <c r="O103" s="148"/>
      <c r="P103" s="45"/>
      <c r="Q103" s="61"/>
    </row>
    <row r="104" spans="4:17" s="26" customFormat="1" ht="9.75">
      <c r="D104" s="36"/>
      <c r="E104" s="74"/>
      <c r="F104" s="47"/>
      <c r="G104" s="171"/>
      <c r="H104" s="171"/>
      <c r="I104" s="171"/>
      <c r="J104" s="171"/>
      <c r="K104" s="208"/>
      <c r="L104" s="148"/>
      <c r="M104" s="148"/>
      <c r="N104" s="148"/>
      <c r="O104" s="148"/>
      <c r="P104" s="45"/>
      <c r="Q104" s="61"/>
    </row>
    <row r="105" spans="4:17" s="26" customFormat="1" ht="9.75">
      <c r="D105" s="36"/>
      <c r="E105" s="74"/>
      <c r="F105" s="47"/>
      <c r="G105" s="171"/>
      <c r="H105" s="171"/>
      <c r="I105" s="171"/>
      <c r="J105" s="171"/>
      <c r="K105" s="208"/>
      <c r="L105" s="148"/>
      <c r="M105" s="148"/>
      <c r="N105" s="148"/>
      <c r="O105" s="148"/>
      <c r="P105" s="45"/>
      <c r="Q105" s="61"/>
    </row>
    <row r="106" spans="4:17" s="26" customFormat="1" ht="9.75">
      <c r="D106" s="36"/>
      <c r="E106" s="74"/>
      <c r="F106" s="47"/>
      <c r="G106" s="171"/>
      <c r="H106" s="171"/>
      <c r="I106" s="171"/>
      <c r="J106" s="171"/>
      <c r="K106" s="208"/>
      <c r="L106" s="148"/>
      <c r="M106" s="148"/>
      <c r="N106" s="148"/>
      <c r="O106" s="148"/>
      <c r="P106" s="45"/>
      <c r="Q106" s="61"/>
    </row>
    <row r="107" spans="4:17" s="26" customFormat="1" ht="9.75">
      <c r="D107" s="36"/>
      <c r="E107" s="74"/>
      <c r="F107" s="47"/>
      <c r="G107" s="171"/>
      <c r="H107" s="171"/>
      <c r="I107" s="171"/>
      <c r="J107" s="171"/>
      <c r="K107" s="208"/>
      <c r="L107" s="148"/>
      <c r="M107" s="148"/>
      <c r="N107" s="148"/>
      <c r="O107" s="148"/>
      <c r="P107" s="45"/>
      <c r="Q107" s="61"/>
    </row>
    <row r="108" spans="4:17" s="26" customFormat="1" ht="9.75">
      <c r="D108" s="36"/>
      <c r="E108" s="74"/>
      <c r="F108" s="47"/>
      <c r="G108" s="171"/>
      <c r="H108" s="171"/>
      <c r="I108" s="171"/>
      <c r="J108" s="171"/>
      <c r="K108" s="208"/>
      <c r="L108" s="148"/>
      <c r="M108" s="148"/>
      <c r="N108" s="148"/>
      <c r="O108" s="148"/>
      <c r="P108" s="45"/>
      <c r="Q108" s="61"/>
    </row>
    <row r="109" spans="4:17" s="26" customFormat="1" ht="9.75">
      <c r="D109" s="36"/>
      <c r="E109" s="74"/>
      <c r="F109" s="47"/>
      <c r="G109" s="171"/>
      <c r="H109" s="171"/>
      <c r="I109" s="171"/>
      <c r="J109" s="171"/>
      <c r="K109" s="208"/>
      <c r="L109" s="148"/>
      <c r="M109" s="148"/>
      <c r="N109" s="148"/>
      <c r="O109" s="148"/>
      <c r="P109" s="45"/>
      <c r="Q109" s="61"/>
    </row>
    <row r="110" spans="4:17" s="26" customFormat="1" ht="9.75">
      <c r="D110" s="36"/>
      <c r="E110" s="74"/>
      <c r="F110" s="47"/>
      <c r="G110" s="171"/>
      <c r="H110" s="171"/>
      <c r="I110" s="171"/>
      <c r="J110" s="171"/>
      <c r="K110" s="208"/>
      <c r="L110" s="148"/>
      <c r="M110" s="148"/>
      <c r="N110" s="148"/>
      <c r="O110" s="148"/>
      <c r="P110" s="45"/>
      <c r="Q110" s="61"/>
    </row>
    <row r="111" spans="4:17" s="26" customFormat="1" ht="9.75">
      <c r="D111" s="36"/>
      <c r="E111" s="74"/>
      <c r="F111" s="47"/>
      <c r="G111" s="171"/>
      <c r="H111" s="171"/>
      <c r="I111" s="171"/>
      <c r="J111" s="171"/>
      <c r="K111" s="208"/>
      <c r="L111" s="148"/>
      <c r="M111" s="148"/>
      <c r="N111" s="148"/>
      <c r="O111" s="148"/>
      <c r="P111" s="45"/>
      <c r="Q111" s="61"/>
    </row>
    <row r="112" spans="4:17" s="26" customFormat="1" ht="9.75">
      <c r="D112" s="36"/>
      <c r="E112" s="74"/>
      <c r="F112" s="47"/>
      <c r="G112" s="171"/>
      <c r="H112" s="171"/>
      <c r="I112" s="171"/>
      <c r="J112" s="171"/>
      <c r="K112" s="208"/>
      <c r="L112" s="148"/>
      <c r="M112" s="148"/>
      <c r="N112" s="148"/>
      <c r="O112" s="148"/>
      <c r="P112" s="45"/>
      <c r="Q112" s="61"/>
    </row>
    <row r="113" spans="4:17" s="26" customFormat="1" ht="9.75">
      <c r="D113" s="36"/>
      <c r="E113" s="74"/>
      <c r="F113" s="47"/>
      <c r="G113" s="171"/>
      <c r="H113" s="171"/>
      <c r="I113" s="171"/>
      <c r="J113" s="171"/>
      <c r="K113" s="208"/>
      <c r="L113" s="148"/>
      <c r="M113" s="148"/>
      <c r="N113" s="148"/>
      <c r="O113" s="148"/>
      <c r="P113" s="45"/>
      <c r="Q113" s="61"/>
    </row>
    <row r="114" spans="4:17" s="26" customFormat="1" ht="9.75">
      <c r="D114" s="36"/>
      <c r="E114" s="74"/>
      <c r="F114" s="47"/>
      <c r="G114" s="171"/>
      <c r="H114" s="171"/>
      <c r="I114" s="171"/>
      <c r="J114" s="171"/>
      <c r="K114" s="208"/>
      <c r="L114" s="148"/>
      <c r="M114" s="148"/>
      <c r="N114" s="148"/>
      <c r="O114" s="148"/>
      <c r="P114" s="45"/>
      <c r="Q114" s="61"/>
    </row>
    <row r="115" spans="4:17" s="26" customFormat="1" ht="9.75">
      <c r="D115" s="36"/>
      <c r="E115" s="74"/>
      <c r="F115" s="47"/>
      <c r="G115" s="171"/>
      <c r="H115" s="171"/>
      <c r="I115" s="171"/>
      <c r="J115" s="171"/>
      <c r="K115" s="208"/>
      <c r="L115" s="148"/>
      <c r="M115" s="148"/>
      <c r="N115" s="148"/>
      <c r="O115" s="148"/>
      <c r="P115" s="45"/>
      <c r="Q115" s="61"/>
    </row>
    <row r="116" spans="4:17" s="26" customFormat="1" ht="9.75">
      <c r="D116" s="36"/>
      <c r="E116" s="74"/>
      <c r="F116" s="47"/>
      <c r="G116" s="171"/>
      <c r="H116" s="171"/>
      <c r="I116" s="171"/>
      <c r="J116" s="171"/>
      <c r="K116" s="208"/>
      <c r="L116" s="148"/>
      <c r="M116" s="148"/>
      <c r="N116" s="148"/>
      <c r="O116" s="148"/>
      <c r="P116" s="45"/>
      <c r="Q116" s="61"/>
    </row>
    <row r="117" spans="4:17" s="26" customFormat="1" ht="9.75">
      <c r="D117" s="36"/>
      <c r="E117" s="74"/>
      <c r="F117" s="47"/>
      <c r="G117" s="171"/>
      <c r="H117" s="171"/>
      <c r="I117" s="171"/>
      <c r="J117" s="171"/>
      <c r="K117" s="208"/>
      <c r="L117" s="148"/>
      <c r="M117" s="148"/>
      <c r="N117" s="148"/>
      <c r="O117" s="148"/>
      <c r="P117" s="45"/>
      <c r="Q117" s="61"/>
    </row>
    <row r="118" spans="4:17" s="26" customFormat="1" ht="9.75">
      <c r="D118" s="36"/>
      <c r="E118" s="74"/>
      <c r="F118" s="47"/>
      <c r="G118" s="171"/>
      <c r="H118" s="171"/>
      <c r="I118" s="171"/>
      <c r="J118" s="171"/>
      <c r="K118" s="208"/>
      <c r="L118" s="148"/>
      <c r="M118" s="148"/>
      <c r="N118" s="148"/>
      <c r="O118" s="148"/>
      <c r="P118" s="45"/>
      <c r="Q118" s="61"/>
    </row>
    <row r="119" spans="4:17" s="26" customFormat="1" ht="9.75">
      <c r="D119" s="36"/>
      <c r="E119" s="74"/>
      <c r="F119" s="47"/>
      <c r="G119" s="171"/>
      <c r="H119" s="171"/>
      <c r="I119" s="171"/>
      <c r="J119" s="171"/>
      <c r="K119" s="208"/>
      <c r="L119" s="148"/>
      <c r="M119" s="148"/>
      <c r="N119" s="148"/>
      <c r="O119" s="148"/>
      <c r="P119" s="45"/>
      <c r="Q119" s="61"/>
    </row>
    <row r="120" spans="4:17" s="26" customFormat="1" ht="9.75">
      <c r="D120" s="36"/>
      <c r="E120" s="74"/>
      <c r="F120" s="47"/>
      <c r="G120" s="171"/>
      <c r="H120" s="171"/>
      <c r="I120" s="171"/>
      <c r="J120" s="171"/>
      <c r="K120" s="208"/>
      <c r="L120" s="148"/>
      <c r="M120" s="148"/>
      <c r="N120" s="148"/>
      <c r="O120" s="148"/>
      <c r="P120" s="45"/>
      <c r="Q120" s="61"/>
    </row>
    <row r="121" spans="4:17" s="26" customFormat="1" ht="9.75">
      <c r="D121" s="36"/>
      <c r="E121" s="74"/>
      <c r="F121" s="47"/>
      <c r="G121" s="171"/>
      <c r="H121" s="171"/>
      <c r="I121" s="171"/>
      <c r="J121" s="171"/>
      <c r="K121" s="208"/>
      <c r="L121" s="148"/>
      <c r="M121" s="148"/>
      <c r="N121" s="148"/>
      <c r="O121" s="148"/>
      <c r="P121" s="45"/>
      <c r="Q121" s="61"/>
    </row>
    <row r="122" spans="4:17" s="26" customFormat="1" ht="9.75">
      <c r="D122" s="36"/>
      <c r="E122" s="74"/>
      <c r="F122" s="47"/>
      <c r="G122" s="171"/>
      <c r="H122" s="171"/>
      <c r="I122" s="171"/>
      <c r="J122" s="171"/>
      <c r="K122" s="208"/>
      <c r="L122" s="148"/>
      <c r="M122" s="148"/>
      <c r="N122" s="148"/>
      <c r="O122" s="148"/>
      <c r="P122" s="45"/>
      <c r="Q122" s="61"/>
    </row>
    <row r="123" spans="4:17" s="26" customFormat="1" ht="9.75">
      <c r="D123" s="36"/>
      <c r="E123" s="74"/>
      <c r="F123" s="47"/>
      <c r="G123" s="171"/>
      <c r="H123" s="171"/>
      <c r="I123" s="171"/>
      <c r="J123" s="171"/>
      <c r="K123" s="208"/>
      <c r="L123" s="148"/>
      <c r="M123" s="148"/>
      <c r="N123" s="148"/>
      <c r="O123" s="148"/>
      <c r="P123" s="45"/>
      <c r="Q123" s="61"/>
    </row>
    <row r="124" spans="4:17" s="26" customFormat="1" ht="9.75">
      <c r="D124" s="36"/>
      <c r="E124" s="74"/>
      <c r="F124" s="47"/>
      <c r="G124" s="171"/>
      <c r="H124" s="171"/>
      <c r="I124" s="171"/>
      <c r="J124" s="171"/>
      <c r="K124" s="208"/>
      <c r="L124" s="148"/>
      <c r="M124" s="148"/>
      <c r="N124" s="148"/>
      <c r="O124" s="148"/>
      <c r="P124" s="45"/>
      <c r="Q124" s="61"/>
    </row>
    <row r="125" spans="4:17" s="26" customFormat="1" ht="9.75">
      <c r="D125" s="36"/>
      <c r="E125" s="74"/>
      <c r="F125" s="47"/>
      <c r="G125" s="171"/>
      <c r="H125" s="171"/>
      <c r="I125" s="171"/>
      <c r="J125" s="171"/>
      <c r="K125" s="208"/>
      <c r="L125" s="148"/>
      <c r="M125" s="148"/>
      <c r="N125" s="148"/>
      <c r="O125" s="148"/>
      <c r="P125" s="45"/>
      <c r="Q125" s="61"/>
    </row>
    <row r="126" spans="4:17" s="26" customFormat="1" ht="9.75">
      <c r="D126" s="36"/>
      <c r="E126" s="74"/>
      <c r="F126" s="47"/>
      <c r="G126" s="171"/>
      <c r="H126" s="171"/>
      <c r="I126" s="171"/>
      <c r="J126" s="171"/>
      <c r="K126" s="208"/>
      <c r="L126" s="148"/>
      <c r="M126" s="148"/>
      <c r="N126" s="148"/>
      <c r="O126" s="148"/>
      <c r="P126" s="45"/>
      <c r="Q126" s="61"/>
    </row>
    <row r="127" spans="4:17" s="26" customFormat="1" ht="9.75">
      <c r="D127" s="36"/>
      <c r="E127" s="74"/>
      <c r="F127" s="47"/>
      <c r="G127" s="171"/>
      <c r="H127" s="171"/>
      <c r="I127" s="171"/>
      <c r="J127" s="171"/>
      <c r="K127" s="208"/>
      <c r="L127" s="148"/>
      <c r="M127" s="148"/>
      <c r="N127" s="148"/>
      <c r="O127" s="148"/>
      <c r="P127" s="45"/>
      <c r="Q127" s="61"/>
    </row>
    <row r="128" spans="4:17" s="26" customFormat="1" ht="9.75">
      <c r="D128" s="36"/>
      <c r="E128" s="74"/>
      <c r="F128" s="47"/>
      <c r="G128" s="171"/>
      <c r="H128" s="171"/>
      <c r="I128" s="171"/>
      <c r="J128" s="171"/>
      <c r="K128" s="208"/>
      <c r="L128" s="148"/>
      <c r="M128" s="148"/>
      <c r="N128" s="148"/>
      <c r="O128" s="148"/>
      <c r="P128" s="45"/>
      <c r="Q128" s="61"/>
    </row>
    <row r="129" spans="4:18" ht="9.75">
      <c r="D129" s="36"/>
      <c r="E129" s="74"/>
      <c r="F129" s="47"/>
      <c r="G129" s="171"/>
      <c r="H129" s="171"/>
      <c r="I129" s="171"/>
      <c r="J129" s="171"/>
      <c r="R129" s="26"/>
    </row>
    <row r="130" spans="4:18" ht="9.75">
      <c r="D130" s="36"/>
      <c r="E130" s="74"/>
      <c r="F130" s="47"/>
      <c r="G130" s="171"/>
      <c r="H130" s="171"/>
      <c r="I130" s="171"/>
      <c r="J130" s="171"/>
      <c r="R130" s="26"/>
    </row>
    <row r="131" spans="4:18" ht="9.75">
      <c r="D131" s="36"/>
      <c r="E131" s="74"/>
      <c r="F131" s="47"/>
      <c r="G131" s="171"/>
      <c r="H131" s="171"/>
      <c r="I131" s="171"/>
      <c r="J131" s="171"/>
      <c r="R131" s="26"/>
    </row>
    <row r="132" spans="4:18" ht="9.75">
      <c r="D132" s="36"/>
      <c r="E132" s="74"/>
      <c r="F132" s="47"/>
      <c r="G132" s="171"/>
      <c r="H132" s="171"/>
      <c r="I132" s="171"/>
      <c r="J132" s="171"/>
      <c r="R132" s="26"/>
    </row>
  </sheetData>
  <sheetProtection/>
  <printOptions/>
  <pageMargins left="0.2" right="0.17" top="0.17" bottom="0.17" header="0.17" footer="0.17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50"/>
  <sheetViews>
    <sheetView zoomScalePageLayoutView="0" workbookViewId="0" topLeftCell="A1">
      <selection activeCell="Q38" sqref="Q38"/>
    </sheetView>
  </sheetViews>
  <sheetFormatPr defaultColWidth="8.88671875" defaultRowHeight="18.75"/>
  <cols>
    <col min="1" max="1" width="2.21484375" style="0" customWidth="1"/>
    <col min="2" max="2" width="8.3359375" style="0" customWidth="1"/>
    <col min="3" max="3" width="12.99609375" style="0" customWidth="1"/>
    <col min="4" max="4" width="1.88671875" style="150" customWidth="1"/>
    <col min="5" max="5" width="13.10546875" style="0" customWidth="1"/>
    <col min="6" max="6" width="8.3359375" style="0" customWidth="1"/>
    <col min="7" max="15" width="4.10546875" style="150" customWidth="1"/>
    <col min="16" max="16" width="8.3359375" style="0" customWidth="1"/>
    <col min="17" max="17" width="13.10546875" style="0" customWidth="1"/>
    <col min="18" max="18" width="1.88671875" style="148" customWidth="1"/>
  </cols>
  <sheetData>
    <row r="2" ht="15.75" customHeight="1"/>
    <row r="3" spans="1:18" ht="12" customHeight="1">
      <c r="A3" s="107" t="s">
        <v>0</v>
      </c>
      <c r="B3" s="107" t="s">
        <v>26</v>
      </c>
      <c r="C3" s="107" t="s">
        <v>27</v>
      </c>
      <c r="D3" s="151"/>
      <c r="E3" s="109" t="s">
        <v>29</v>
      </c>
      <c r="F3" s="110" t="s">
        <v>28</v>
      </c>
      <c r="G3" s="155"/>
      <c r="H3" s="155"/>
      <c r="I3" s="155"/>
      <c r="J3" s="155"/>
      <c r="K3" s="200"/>
      <c r="L3" s="149"/>
      <c r="M3" s="149"/>
      <c r="N3" s="149"/>
      <c r="O3" s="149"/>
      <c r="P3" s="110" t="s">
        <v>28</v>
      </c>
      <c r="Q3" s="113" t="s">
        <v>29</v>
      </c>
      <c r="R3" s="149"/>
    </row>
    <row r="4" spans="1:18" ht="12" customHeight="1">
      <c r="A4" s="114"/>
      <c r="B4" s="114"/>
      <c r="C4" s="115"/>
      <c r="D4" s="151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178"/>
      <c r="P4" s="147" t="e">
        <f>_xlfn.IFNA(INDEX($A$3:$C$66,MATCH(25,$A$3:$A$66,0),2),"")</f>
        <v>#NAME?</v>
      </c>
      <c r="Q4" s="146" t="e">
        <f>_xlfn.IFNA(INDEX($A$3:$C$66,MATCH(25,$A$3:$A$66,0),3),"")</f>
        <v>#NAME?</v>
      </c>
      <c r="R4" s="149">
        <v>25</v>
      </c>
    </row>
    <row r="5" spans="1:18" ht="12" customHeight="1">
      <c r="A5" s="114"/>
      <c r="B5" s="114"/>
      <c r="C5" s="121"/>
      <c r="D5" s="151"/>
      <c r="E5" s="31"/>
      <c r="F5" s="46"/>
      <c r="G5" s="158">
        <v>16</v>
      </c>
      <c r="H5" s="160"/>
      <c r="I5" s="157"/>
      <c r="J5" s="158"/>
      <c r="K5" s="169"/>
      <c r="L5" s="159"/>
      <c r="M5" s="161"/>
      <c r="N5" s="162"/>
      <c r="O5" s="159">
        <v>24</v>
      </c>
      <c r="P5" s="31"/>
      <c r="Q5" s="56"/>
      <c r="R5" s="149"/>
    </row>
    <row r="6" spans="1:18" ht="12" customHeight="1">
      <c r="A6" s="114"/>
      <c r="B6" s="114"/>
      <c r="C6" s="115"/>
      <c r="D6" s="151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179"/>
      <c r="P6" s="21" t="e">
        <f>_xlfn.IFNA(INDEX($A$3:$C$66,MATCH(26,$A$3:$A$66,0),2),"")</f>
        <v>#NAME?</v>
      </c>
      <c r="Q6" s="146" t="e">
        <f>_xlfn.IFNA(INDEX($A$3:$C$66,MATCH(26,$A$3:$A$66,0),3),"")</f>
        <v>#NAME?</v>
      </c>
      <c r="R6" s="149">
        <v>26</v>
      </c>
    </row>
    <row r="7" spans="1:18" ht="12" customHeight="1">
      <c r="A7" s="114"/>
      <c r="B7" s="114"/>
      <c r="C7" s="121"/>
      <c r="D7" s="151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164"/>
      <c r="P7" s="31">
        <v>9</v>
      </c>
      <c r="Q7" s="56"/>
      <c r="R7" s="149"/>
    </row>
    <row r="8" spans="1:18" ht="12" customHeight="1">
      <c r="A8" s="114"/>
      <c r="B8" s="114"/>
      <c r="C8" s="115"/>
      <c r="D8" s="151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32</v>
      </c>
      <c r="I8" s="160"/>
      <c r="J8" s="157"/>
      <c r="K8" s="169"/>
      <c r="L8" s="161"/>
      <c r="M8" s="162"/>
      <c r="N8" s="159">
        <v>36</v>
      </c>
      <c r="O8" s="159"/>
      <c r="P8" s="21" t="e">
        <f>_xlfn.IFNA(INDEX($A$3:$C$66,MATCH(27,$A$3:$A$66,0),2),"")</f>
        <v>#NAME?</v>
      </c>
      <c r="Q8" s="146" t="e">
        <f>_xlfn.IFNA(INDEX($A$3:$C$66,MATCH(27,$A$3:$A$66,0),3),"")</f>
        <v>#NAME?</v>
      </c>
      <c r="R8" s="149">
        <v>27</v>
      </c>
    </row>
    <row r="9" spans="1:18" ht="12" customHeight="1">
      <c r="A9" s="114"/>
      <c r="B9" s="114"/>
      <c r="C9" s="121"/>
      <c r="D9" s="151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180"/>
      <c r="P9" s="46"/>
      <c r="Q9" s="56"/>
      <c r="R9" s="149"/>
    </row>
    <row r="10" spans="1:18" ht="12" customHeight="1">
      <c r="A10" s="114"/>
      <c r="B10" s="114"/>
      <c r="C10" s="115"/>
      <c r="D10" s="151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159"/>
      <c r="P10" s="147" t="e">
        <f>_xlfn.IFNA(INDEX($A$3:$C$66,MATCH(28,$A$3:$A$66,0),2),"")</f>
        <v>#NAME?</v>
      </c>
      <c r="Q10" s="146" t="e">
        <f>_xlfn.IFNA(INDEX($A$3:$C$66,MATCH(28,$A$3:$A$66,0),3),"")</f>
        <v>#NAME?</v>
      </c>
      <c r="R10" s="149">
        <v>28</v>
      </c>
    </row>
    <row r="11" spans="1:18" ht="12" customHeight="1">
      <c r="A11" s="114"/>
      <c r="B11" s="114"/>
      <c r="C11" s="121"/>
      <c r="D11" s="151"/>
      <c r="E11" s="31"/>
      <c r="F11" s="30"/>
      <c r="G11" s="158">
        <v>17</v>
      </c>
      <c r="H11" s="160"/>
      <c r="I11" s="157"/>
      <c r="J11" s="157"/>
      <c r="K11" s="169"/>
      <c r="L11" s="161"/>
      <c r="M11" s="159"/>
      <c r="N11" s="164"/>
      <c r="O11" s="181">
        <v>25</v>
      </c>
      <c r="P11" s="30"/>
      <c r="Q11" s="57"/>
      <c r="R11" s="149"/>
    </row>
    <row r="12" spans="1:18" ht="12" customHeight="1">
      <c r="A12" s="114"/>
      <c r="B12" s="114"/>
      <c r="C12" s="115"/>
      <c r="D12" s="151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57"/>
      <c r="K12" s="169"/>
      <c r="L12" s="161"/>
      <c r="M12" s="159"/>
      <c r="N12" s="161"/>
      <c r="O12" s="159"/>
      <c r="P12" s="147" t="e">
        <f>_xlfn.IFNA(INDEX($A$3:$C$66,MATCH(29,$A$3:$A$66,0),2),"")</f>
        <v>#NAME?</v>
      </c>
      <c r="Q12" s="146" t="e">
        <f>_xlfn.IFNA(INDEX($A$3:$C$66,MATCH(29,$A$3:$A$66,0),3),"")</f>
        <v>#NAME?</v>
      </c>
      <c r="R12" s="149">
        <v>29</v>
      </c>
    </row>
    <row r="13" spans="1:18" ht="12" customHeight="1">
      <c r="A13" s="114"/>
      <c r="B13" s="114"/>
      <c r="C13" s="121"/>
      <c r="D13" s="151"/>
      <c r="E13" s="31"/>
      <c r="F13" s="46"/>
      <c r="G13" s="158"/>
      <c r="H13" s="158"/>
      <c r="I13" s="158">
        <v>40</v>
      </c>
      <c r="J13" s="163"/>
      <c r="K13" s="169"/>
      <c r="L13" s="164"/>
      <c r="M13" s="159">
        <v>42</v>
      </c>
      <c r="N13" s="159"/>
      <c r="O13" s="183"/>
      <c r="P13" s="31"/>
      <c r="Q13" s="56"/>
      <c r="R13" s="149"/>
    </row>
    <row r="14" spans="1:18" ht="12" customHeight="1">
      <c r="A14" s="114"/>
      <c r="B14" s="114"/>
      <c r="C14" s="115"/>
      <c r="D14" s="151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57"/>
      <c r="K14" s="190"/>
      <c r="L14" s="161"/>
      <c r="M14" s="159"/>
      <c r="N14" s="159"/>
      <c r="O14" s="178"/>
      <c r="P14" s="147" t="e">
        <f>_xlfn.IFNA(INDEX($A$3:$C$66,MATCH(30,$A$3:$A$66,0),2),"")</f>
        <v>#NAME?</v>
      </c>
      <c r="Q14" s="146" t="e">
        <f>_xlfn.IFNA(INDEX($A$3:$C$66,MATCH(30,$A$3:$A$66,0),3),"")</f>
        <v>#NAME?</v>
      </c>
      <c r="R14" s="149">
        <v>30</v>
      </c>
    </row>
    <row r="15" spans="1:18" ht="12" customHeight="1">
      <c r="A15" s="114"/>
      <c r="B15" s="114"/>
      <c r="C15" s="121"/>
      <c r="D15" s="151"/>
      <c r="E15" s="31"/>
      <c r="F15" s="46"/>
      <c r="G15" s="158">
        <v>18</v>
      </c>
      <c r="H15" s="160"/>
      <c r="I15" s="157"/>
      <c r="J15" s="157"/>
      <c r="K15" s="190"/>
      <c r="L15" s="159"/>
      <c r="M15" s="166"/>
      <c r="N15" s="162"/>
      <c r="O15" s="159">
        <v>26</v>
      </c>
      <c r="P15" s="31"/>
      <c r="Q15" s="56"/>
      <c r="R15" s="149"/>
    </row>
    <row r="16" spans="1:18" ht="12" customHeight="1">
      <c r="A16" s="114"/>
      <c r="B16" s="114"/>
      <c r="C16" s="115"/>
      <c r="D16" s="151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57"/>
      <c r="K16" s="190"/>
      <c r="L16" s="159"/>
      <c r="M16" s="166"/>
      <c r="N16" s="161"/>
      <c r="O16" s="161"/>
      <c r="P16" s="147" t="e">
        <f>_xlfn.IFNA(INDEX($A$3:$C$66,MATCH(31,$A$3:$A$66,0),2),"")</f>
        <v>#NAME?</v>
      </c>
      <c r="Q16" s="146" t="e">
        <f>_xlfn.IFNA(INDEX($A$3:$C$66,MATCH(31,$A$3:$A$66,0),3),"")</f>
        <v>#NAME?</v>
      </c>
      <c r="R16" s="149">
        <v>31</v>
      </c>
    </row>
    <row r="17" spans="1:17" ht="12" customHeight="1">
      <c r="A17" s="114"/>
      <c r="B17" s="114"/>
      <c r="C17" s="121"/>
      <c r="D17" s="151"/>
      <c r="E17" s="31"/>
      <c r="F17" s="56">
        <v>2</v>
      </c>
      <c r="G17" s="160"/>
      <c r="H17" s="157"/>
      <c r="I17" s="157"/>
      <c r="J17" s="157"/>
      <c r="K17" s="190"/>
      <c r="L17" s="159"/>
      <c r="M17" s="166"/>
      <c r="N17" s="161"/>
      <c r="O17" s="162"/>
      <c r="P17" s="27">
        <v>10</v>
      </c>
      <c r="Q17" s="61"/>
    </row>
    <row r="18" spans="1:18" ht="12" customHeight="1">
      <c r="A18" s="114"/>
      <c r="B18" s="114"/>
      <c r="C18" s="115"/>
      <c r="D18" s="151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57"/>
      <c r="K18" s="190"/>
      <c r="L18" s="159"/>
      <c r="M18" s="166"/>
      <c r="N18" s="159"/>
      <c r="O18" s="161"/>
      <c r="P18" s="147" t="e">
        <f>_xlfn.IFNA(INDEX($A$3:$C$66,MATCH(32,$A$3:$A$66,0),2),"")</f>
        <v>#NAME?</v>
      </c>
      <c r="Q18" s="146" t="e">
        <f>_xlfn.IFNA(INDEX($A$3:$C$66,MATCH(32,$A$3:$A$66,0),3),"")</f>
        <v>#NAME?</v>
      </c>
      <c r="R18" s="149">
        <v>32</v>
      </c>
    </row>
    <row r="19" spans="1:17" ht="12" customHeight="1">
      <c r="A19" s="114"/>
      <c r="B19" s="114"/>
      <c r="C19" s="121"/>
      <c r="D19" s="151"/>
      <c r="E19" s="31"/>
      <c r="F19" s="46"/>
      <c r="G19" s="158"/>
      <c r="H19" s="158">
        <v>33</v>
      </c>
      <c r="I19" s="160"/>
      <c r="J19" s="157"/>
      <c r="K19" s="190"/>
      <c r="L19" s="159"/>
      <c r="M19" s="164"/>
      <c r="N19" s="159">
        <v>37</v>
      </c>
      <c r="O19" s="159"/>
      <c r="P19" s="27"/>
      <c r="Q19" s="61"/>
    </row>
    <row r="20" spans="1:18" ht="12" customHeight="1">
      <c r="A20" s="114"/>
      <c r="B20" s="114"/>
      <c r="C20" s="115"/>
      <c r="D20" s="151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58"/>
      <c r="K20" s="190"/>
      <c r="L20" s="159"/>
      <c r="M20" s="161"/>
      <c r="N20" s="159"/>
      <c r="O20" s="161"/>
      <c r="P20" s="147" t="e">
        <f>_xlfn.IFNA(INDEX($A$3:$C$66,MATCH(33,$A$3:$A$66,0),2),"")</f>
        <v>#NAME?</v>
      </c>
      <c r="Q20" s="146" t="e">
        <f>_xlfn.IFNA(INDEX($A$3:$C$66,MATCH(33,$A$3:$A$66,0),3),"")</f>
        <v>#NAME?</v>
      </c>
      <c r="R20" s="149">
        <v>33</v>
      </c>
    </row>
    <row r="21" spans="1:18" ht="12" customHeight="1">
      <c r="A21" s="114"/>
      <c r="B21" s="114"/>
      <c r="C21" s="121"/>
      <c r="D21" s="151"/>
      <c r="E21" s="31"/>
      <c r="F21" s="56">
        <v>3</v>
      </c>
      <c r="G21" s="160"/>
      <c r="H21" s="157"/>
      <c r="I21" s="157"/>
      <c r="J21" s="158"/>
      <c r="K21" s="190"/>
      <c r="L21" s="159"/>
      <c r="M21" s="161"/>
      <c r="N21" s="161"/>
      <c r="O21" s="162"/>
      <c r="P21" s="31">
        <v>11</v>
      </c>
      <c r="Q21" s="57"/>
      <c r="R21" s="149"/>
    </row>
    <row r="22" spans="1:18" ht="12" customHeight="1">
      <c r="A22" s="114"/>
      <c r="B22" s="114"/>
      <c r="C22" s="115"/>
      <c r="D22" s="151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58"/>
      <c r="K22" s="190"/>
      <c r="L22" s="159"/>
      <c r="M22" s="161"/>
      <c r="N22" s="161"/>
      <c r="O22" s="161"/>
      <c r="P22" s="147" t="e">
        <f>_xlfn.IFNA(INDEX($A$3:$C$66,MATCH(34,$A$3:$A$66,0),2),"")</f>
        <v>#NAME?</v>
      </c>
      <c r="Q22" s="146" t="e">
        <f>_xlfn.IFNA(INDEX($A$3:$C$66,MATCH(34,$A$3:$A$66,0),3),"")</f>
        <v>#NAME?</v>
      </c>
      <c r="R22" s="149">
        <v>34</v>
      </c>
    </row>
    <row r="23" spans="1:18" ht="12" customHeight="1">
      <c r="A23" s="114"/>
      <c r="B23" s="114"/>
      <c r="C23" s="121"/>
      <c r="D23" s="151"/>
      <c r="E23" s="31"/>
      <c r="F23" s="30"/>
      <c r="G23" s="158">
        <v>19</v>
      </c>
      <c r="H23" s="160"/>
      <c r="I23" s="157"/>
      <c r="J23" s="158"/>
      <c r="K23" s="190"/>
      <c r="L23" s="159"/>
      <c r="M23" s="161"/>
      <c r="N23" s="162"/>
      <c r="O23" s="159">
        <v>27</v>
      </c>
      <c r="P23" s="31"/>
      <c r="Q23" s="57"/>
      <c r="R23" s="149"/>
    </row>
    <row r="24" spans="1:18" ht="12" customHeight="1">
      <c r="A24" s="114"/>
      <c r="B24" s="114"/>
      <c r="C24" s="115"/>
      <c r="D24" s="151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58"/>
      <c r="K24" s="190">
        <v>46</v>
      </c>
      <c r="L24" s="159"/>
      <c r="M24" s="159"/>
      <c r="N24" s="161"/>
      <c r="O24" s="181"/>
      <c r="P24" s="147" t="e">
        <f>_xlfn.IFNA(INDEX($A$3:$C$66,MATCH(35,$A$3:$A$66,0),2),"")</f>
        <v>#NAME?</v>
      </c>
      <c r="Q24" s="146" t="e">
        <f>_xlfn.IFNA(INDEX($A$3:$C$66,MATCH(35,$A$3:$A$66,0),3),"")</f>
        <v>#NAME?</v>
      </c>
      <c r="R24" s="149">
        <v>35</v>
      </c>
    </row>
    <row r="25" spans="1:18" ht="12" customHeight="1">
      <c r="A25" s="114"/>
      <c r="B25" s="114"/>
      <c r="C25" s="121"/>
      <c r="D25" s="151"/>
      <c r="E25" s="31"/>
      <c r="F25" s="46"/>
      <c r="G25" s="158"/>
      <c r="H25" s="158"/>
      <c r="I25" s="158"/>
      <c r="J25" s="158">
        <v>44</v>
      </c>
      <c r="K25" s="191"/>
      <c r="L25" s="159">
        <v>45</v>
      </c>
      <c r="M25" s="159"/>
      <c r="N25" s="159"/>
      <c r="O25" s="159"/>
      <c r="P25" s="27"/>
      <c r="Q25" s="61"/>
      <c r="R25" s="149"/>
    </row>
    <row r="26" spans="1:18" ht="12" customHeight="1">
      <c r="A26" s="114"/>
      <c r="B26" s="114"/>
      <c r="C26" s="115"/>
      <c r="D26" s="151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>
        <v>47</v>
      </c>
      <c r="L26" s="159"/>
      <c r="M26" s="159"/>
      <c r="N26" s="161"/>
      <c r="O26" s="181"/>
      <c r="P26" s="147" t="e">
        <f>_xlfn.IFNA(INDEX($A$3:$C$66,MATCH(36,$A$3:$A$66,0),2),"")</f>
        <v>#NAME?</v>
      </c>
      <c r="Q26" s="146" t="e">
        <f>_xlfn.IFNA(INDEX($A$3:$C$66,MATCH(36,$A$3:$A$66,0),3),"")</f>
        <v>#NAME?</v>
      </c>
      <c r="R26" s="149">
        <v>36</v>
      </c>
    </row>
    <row r="27" spans="1:18" ht="12" customHeight="1">
      <c r="A27" s="114"/>
      <c r="B27" s="114"/>
      <c r="C27" s="121"/>
      <c r="D27" s="151"/>
      <c r="E27" s="31"/>
      <c r="F27" s="46"/>
      <c r="G27" s="158">
        <v>20</v>
      </c>
      <c r="H27" s="160"/>
      <c r="I27" s="157"/>
      <c r="J27" s="158"/>
      <c r="K27" s="190"/>
      <c r="L27" s="159"/>
      <c r="M27" s="161"/>
      <c r="N27" s="162"/>
      <c r="O27" s="159">
        <v>28</v>
      </c>
      <c r="P27" s="74"/>
      <c r="Q27" s="61"/>
      <c r="R27" s="149"/>
    </row>
    <row r="28" spans="1:18" ht="12" customHeight="1">
      <c r="A28" s="114"/>
      <c r="B28" s="114"/>
      <c r="C28" s="115"/>
      <c r="D28" s="151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34</v>
      </c>
      <c r="I28" s="163"/>
      <c r="J28" s="158"/>
      <c r="K28" s="190"/>
      <c r="L28" s="161"/>
      <c r="M28" s="162"/>
      <c r="N28" s="161">
        <v>38</v>
      </c>
      <c r="O28" s="161"/>
      <c r="P28" s="147" t="e">
        <f>_xlfn.IFNA(INDEX($A$3:$C$66,MATCH(37,$A$3:$A$66,0),2),"")</f>
        <v>#NAME?</v>
      </c>
      <c r="Q28" s="146" t="e">
        <f>_xlfn.IFNA(INDEX($A$3:$C$66,MATCH(37,$A$3:$A$66,0),3),"")</f>
        <v>#NAME?</v>
      </c>
      <c r="R28" s="149">
        <v>37</v>
      </c>
    </row>
    <row r="29" spans="1:17" ht="12" customHeight="1">
      <c r="A29" s="114"/>
      <c r="B29" s="114"/>
      <c r="C29" s="121"/>
      <c r="D29" s="151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61"/>
      <c r="O29" s="162"/>
      <c r="P29" s="27">
        <v>12</v>
      </c>
      <c r="Q29" s="61"/>
    </row>
    <row r="30" spans="1:18" ht="12" customHeight="1">
      <c r="A30" s="114"/>
      <c r="B30" s="114"/>
      <c r="C30" s="115"/>
      <c r="D30" s="151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59"/>
      <c r="O30" s="161"/>
      <c r="P30" s="147" t="e">
        <f>_xlfn.IFNA(INDEX($A$3:$C$66,MATCH(38,$A$3:$A$66,0),2),"")</f>
        <v>#NAME?</v>
      </c>
      <c r="Q30" s="146" t="e">
        <f>_xlfn.IFNA(INDEX($A$3:$C$66,MATCH(38,$A$3:$A$66,0),3),"")</f>
        <v>#NAME?</v>
      </c>
      <c r="R30" s="148">
        <v>38</v>
      </c>
    </row>
    <row r="31" spans="1:17" ht="12" customHeight="1">
      <c r="A31" s="114"/>
      <c r="B31" s="114"/>
      <c r="C31" s="121"/>
      <c r="D31" s="151"/>
      <c r="E31" s="31"/>
      <c r="F31" s="46"/>
      <c r="G31" s="158"/>
      <c r="H31" s="158"/>
      <c r="I31" s="157"/>
      <c r="J31" s="157"/>
      <c r="K31" s="190"/>
      <c r="L31" s="161"/>
      <c r="M31" s="161"/>
      <c r="N31" s="159"/>
      <c r="O31" s="159"/>
      <c r="P31" s="27"/>
      <c r="Q31" s="61"/>
    </row>
    <row r="32" spans="1:18" ht="12" customHeight="1">
      <c r="A32" s="114"/>
      <c r="B32" s="114"/>
      <c r="C32" s="115"/>
      <c r="D32" s="151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90"/>
      <c r="L32" s="161"/>
      <c r="M32" s="161"/>
      <c r="N32" s="159"/>
      <c r="O32" s="161"/>
      <c r="P32" s="147" t="e">
        <f>_xlfn.IFNA(INDEX($A$3:$C$66,MATCH(39,$A$3:$A$66,0),2),"")</f>
        <v>#NAME?</v>
      </c>
      <c r="Q32" s="146" t="e">
        <f>_xlfn.IFNA(INDEX($A$3:$C$66,MATCH(39,$A$3:$A$66,0),3),"")</f>
        <v>#NAME?</v>
      </c>
      <c r="R32" s="148">
        <v>39</v>
      </c>
    </row>
    <row r="33" spans="1:17" ht="12" customHeight="1">
      <c r="A33" s="114"/>
      <c r="B33" s="114"/>
      <c r="C33" s="121"/>
      <c r="D33" s="151"/>
      <c r="E33" s="31"/>
      <c r="F33" s="46">
        <v>5</v>
      </c>
      <c r="G33" s="160"/>
      <c r="H33" s="157"/>
      <c r="I33" s="165"/>
      <c r="J33" s="158"/>
      <c r="K33" s="190"/>
      <c r="L33" s="161"/>
      <c r="M33" s="161"/>
      <c r="N33" s="161"/>
      <c r="O33" s="162"/>
      <c r="P33" s="27">
        <v>13</v>
      </c>
      <c r="Q33" s="61"/>
    </row>
    <row r="34" spans="1:18" ht="12" customHeight="1">
      <c r="A34" s="114"/>
      <c r="B34" s="114"/>
      <c r="C34" s="115"/>
      <c r="D34" s="151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90"/>
      <c r="L34" s="161"/>
      <c r="M34" s="161"/>
      <c r="N34" s="161"/>
      <c r="O34" s="161"/>
      <c r="P34" s="147" t="e">
        <f>_xlfn.IFNA(INDEX($A$3:$C$66,MATCH(40,$A$3:$A$66,0),2),"")</f>
        <v>#NAME?</v>
      </c>
      <c r="Q34" s="146" t="e">
        <f>_xlfn.IFNA(INDEX($A$3:$C$66,MATCH(40,$A$3:$A$66,0),3),"")</f>
        <v>#NAME?</v>
      </c>
      <c r="R34" s="148">
        <v>40</v>
      </c>
    </row>
    <row r="35" spans="1:17" ht="12" customHeight="1">
      <c r="A35" s="114"/>
      <c r="B35" s="114"/>
      <c r="C35" s="121"/>
      <c r="D35" s="151"/>
      <c r="E35" s="31"/>
      <c r="F35" s="30"/>
      <c r="G35" s="158">
        <v>21</v>
      </c>
      <c r="H35" s="160"/>
      <c r="I35" s="165">
        <v>41</v>
      </c>
      <c r="J35" s="160"/>
      <c r="K35" s="190"/>
      <c r="L35" s="162"/>
      <c r="M35" s="161">
        <v>43</v>
      </c>
      <c r="N35" s="162"/>
      <c r="O35" s="159">
        <v>29</v>
      </c>
      <c r="P35" s="45"/>
      <c r="Q35" s="61"/>
    </row>
    <row r="36" spans="1:18" ht="12" customHeight="1">
      <c r="A36" s="114"/>
      <c r="B36" s="114"/>
      <c r="C36" s="115"/>
      <c r="D36" s="152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59"/>
      <c r="N36" s="161"/>
      <c r="O36" s="181"/>
      <c r="P36" s="147" t="e">
        <f>_xlfn.IFNA(INDEX($A$3:$C$66,MATCH(41,$A$3:$A$66,0),2),"")</f>
        <v>#NAME?</v>
      </c>
      <c r="Q36" s="146" t="e">
        <f>_xlfn.IFNA(INDEX($A$3:$C$66,MATCH(41,$A$3:$A$66,0),3),"")</f>
        <v>#NAME?</v>
      </c>
      <c r="R36" s="148">
        <v>41</v>
      </c>
    </row>
    <row r="37" spans="1:17" ht="12" customHeight="1">
      <c r="A37" s="114"/>
      <c r="B37" s="114"/>
      <c r="C37" s="121"/>
      <c r="D37" s="153"/>
      <c r="E37" s="74"/>
      <c r="F37" s="47"/>
      <c r="G37" s="171"/>
      <c r="H37" s="171"/>
      <c r="I37" s="184"/>
      <c r="J37" s="171"/>
      <c r="K37" s="206"/>
      <c r="L37" s="203"/>
      <c r="M37" s="204"/>
      <c r="N37" s="203"/>
      <c r="O37" s="203"/>
      <c r="P37" s="27"/>
      <c r="Q37" s="61"/>
    </row>
    <row r="38" spans="1:18" ht="12" customHeight="1">
      <c r="A38" s="114"/>
      <c r="B38" s="114"/>
      <c r="C38" s="115"/>
      <c r="D38" s="153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203"/>
      <c r="M38" s="204"/>
      <c r="N38" s="186"/>
      <c r="O38" s="181"/>
      <c r="P38" s="147" t="e">
        <f>_xlfn.IFNA(INDEX($A$3:$C$66,MATCH(42,$A$3:$A$66,0),2),"")</f>
        <v>#NAME?</v>
      </c>
      <c r="Q38" s="146" t="e">
        <f>_xlfn.IFNA(INDEX($A$3:$C$66,MATCH(42,$A$3:$A$66,0),3),"")</f>
        <v>#NAME?</v>
      </c>
      <c r="R38" s="148">
        <v>42</v>
      </c>
    </row>
    <row r="39" spans="1:17" ht="12" customHeight="1">
      <c r="A39" s="114"/>
      <c r="B39" s="114"/>
      <c r="C39" s="121"/>
      <c r="D39" s="153"/>
      <c r="E39" s="74"/>
      <c r="F39" s="47"/>
      <c r="G39" s="171">
        <v>22</v>
      </c>
      <c r="H39" s="192"/>
      <c r="I39" s="194"/>
      <c r="J39" s="171"/>
      <c r="K39" s="208"/>
      <c r="L39" s="148"/>
      <c r="M39" s="207"/>
      <c r="N39" s="187"/>
      <c r="O39" s="203">
        <v>30</v>
      </c>
      <c r="P39" s="27"/>
      <c r="Q39" s="61"/>
    </row>
    <row r="40" spans="1:18" ht="12" customHeight="1">
      <c r="A40" s="114"/>
      <c r="B40" s="114"/>
      <c r="C40" s="115"/>
      <c r="D40" s="153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93"/>
      <c r="I40" s="194"/>
      <c r="J40" s="171"/>
      <c r="K40" s="208"/>
      <c r="L40" s="148"/>
      <c r="M40" s="207"/>
      <c r="N40" s="186"/>
      <c r="O40" s="186"/>
      <c r="P40" s="147" t="e">
        <f>_xlfn.IFNA(INDEX($A$3:$C$66,MATCH(43,$A$3:$A$66,0),2),"")</f>
        <v>#NAME?</v>
      </c>
      <c r="Q40" s="146" t="e">
        <f>_xlfn.IFNA(INDEX($A$3:$C$66,MATCH(43,$A$3:$A$66,0),3),"")</f>
        <v>#NAME?</v>
      </c>
      <c r="R40" s="148">
        <v>43</v>
      </c>
    </row>
    <row r="41" spans="1:17" ht="12" customHeight="1">
      <c r="A41" s="114"/>
      <c r="B41" s="114"/>
      <c r="C41" s="121"/>
      <c r="D41" s="153"/>
      <c r="E41" s="74"/>
      <c r="F41" s="66">
        <v>6</v>
      </c>
      <c r="G41" s="192"/>
      <c r="H41" s="193"/>
      <c r="I41" s="194"/>
      <c r="J41" s="171"/>
      <c r="K41" s="208"/>
      <c r="L41" s="148"/>
      <c r="M41" s="207"/>
      <c r="N41" s="186"/>
      <c r="O41" s="187"/>
      <c r="P41" s="27">
        <v>14</v>
      </c>
      <c r="Q41" s="61"/>
    </row>
    <row r="42" spans="1:18" ht="12" customHeight="1">
      <c r="A42" s="114"/>
      <c r="B42" s="114"/>
      <c r="C42" s="115"/>
      <c r="D42" s="153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K42" s="208"/>
      <c r="L42" s="148"/>
      <c r="M42" s="207"/>
      <c r="N42" s="203"/>
      <c r="O42" s="186"/>
      <c r="P42" s="147" t="e">
        <f>_xlfn.IFNA(INDEX($A$3:$C$66,MATCH(44,$A$3:$A$66,0),2),"")</f>
        <v>#NAME?</v>
      </c>
      <c r="Q42" s="146" t="e">
        <f>_xlfn.IFNA(INDEX($A$3:$C$66,MATCH(44,$A$3:$A$66,0),3),"")</f>
        <v>#NAME?</v>
      </c>
      <c r="R42" s="148">
        <v>44</v>
      </c>
    </row>
    <row r="43" spans="1:17" ht="12" customHeight="1">
      <c r="A43" s="114"/>
      <c r="B43" s="114"/>
      <c r="C43" s="121"/>
      <c r="D43" s="153"/>
      <c r="E43" s="74"/>
      <c r="F43" s="47"/>
      <c r="G43" s="171"/>
      <c r="H43" s="171">
        <v>35</v>
      </c>
      <c r="I43" s="185"/>
      <c r="J43" s="171"/>
      <c r="K43" s="208"/>
      <c r="L43" s="148"/>
      <c r="M43" s="215"/>
      <c r="N43" s="204">
        <v>39</v>
      </c>
      <c r="O43" s="203"/>
      <c r="P43" s="27"/>
      <c r="Q43" s="61"/>
    </row>
    <row r="44" spans="1:18" ht="12" customHeight="1">
      <c r="A44" s="114"/>
      <c r="B44" s="114"/>
      <c r="C44" s="115"/>
      <c r="D44" s="153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71"/>
      <c r="I44" s="193"/>
      <c r="J44" s="171"/>
      <c r="K44" s="208"/>
      <c r="L44" s="148"/>
      <c r="M44" s="203"/>
      <c r="N44" s="204"/>
      <c r="O44" s="186"/>
      <c r="P44" s="147" t="e">
        <f>_xlfn.IFNA(INDEX($A$3:$C$66,MATCH(45,$A$3:$A$66,0),2),"")</f>
        <v>#NAME?</v>
      </c>
      <c r="Q44" s="146" t="e">
        <f>_xlfn.IFNA(INDEX($A$3:$C$66,MATCH(45,$A$3:$A$66,0),3),"")</f>
        <v>#NAME?</v>
      </c>
      <c r="R44" s="148">
        <v>45</v>
      </c>
    </row>
    <row r="45" spans="1:17" ht="12" customHeight="1">
      <c r="A45" s="114"/>
      <c r="B45" s="114"/>
      <c r="C45" s="121"/>
      <c r="D45" s="153"/>
      <c r="E45" s="74"/>
      <c r="F45" s="66">
        <v>7</v>
      </c>
      <c r="G45" s="192"/>
      <c r="H45" s="193"/>
      <c r="I45" s="193"/>
      <c r="J45" s="171"/>
      <c r="K45" s="208"/>
      <c r="L45" s="148"/>
      <c r="M45" s="203"/>
      <c r="N45" s="207"/>
      <c r="O45" s="187"/>
      <c r="P45" s="27">
        <v>15</v>
      </c>
      <c r="Q45" s="61"/>
    </row>
    <row r="46" spans="1:18" ht="12" customHeight="1">
      <c r="A46" s="114"/>
      <c r="B46" s="114"/>
      <c r="C46" s="115"/>
      <c r="D46" s="153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3"/>
      <c r="H46" s="193"/>
      <c r="I46" s="193"/>
      <c r="J46" s="171"/>
      <c r="K46" s="208"/>
      <c r="L46" s="148"/>
      <c r="M46" s="148"/>
      <c r="N46" s="207"/>
      <c r="O46" s="186"/>
      <c r="P46" s="147" t="e">
        <f>_xlfn.IFNA(INDEX($A$3:$C$66,MATCH(46,$A$3:$A$66,0),2),"")</f>
        <v>#NAME?</v>
      </c>
      <c r="Q46" s="146" t="e">
        <f>_xlfn.IFNA(INDEX($A$3:$C$66,MATCH(46,$A$3:$A$66,0),3),"")</f>
        <v>#NAME?</v>
      </c>
      <c r="R46" s="148">
        <v>46</v>
      </c>
    </row>
    <row r="47" spans="1:17" ht="12" customHeight="1">
      <c r="A47" s="114"/>
      <c r="B47" s="114"/>
      <c r="C47" s="121"/>
      <c r="D47" s="153"/>
      <c r="E47" s="74"/>
      <c r="F47" s="47"/>
      <c r="G47" s="171">
        <v>23</v>
      </c>
      <c r="H47" s="192"/>
      <c r="I47" s="193"/>
      <c r="J47" s="171"/>
      <c r="K47" s="208"/>
      <c r="L47" s="148"/>
      <c r="M47" s="148"/>
      <c r="N47" s="205"/>
      <c r="O47" s="203">
        <v>31</v>
      </c>
      <c r="P47" s="45"/>
      <c r="Q47" s="61"/>
    </row>
    <row r="48" spans="1:18" ht="12" customHeight="1">
      <c r="A48" s="114"/>
      <c r="B48" s="114"/>
      <c r="C48" s="115"/>
      <c r="D48" s="153">
        <v>23</v>
      </c>
      <c r="E48" s="33" t="e">
        <f>_xlfn.IFNA(INDEX($A$4:$C$65,MATCH(D48,$A$4:$A$65,0),3),"")</f>
        <v>#NAME?</v>
      </c>
      <c r="F48" s="75" t="e">
        <f>_xlfn.IFNA(INDEX($A$4:$C$65,MATCH(D48,$A$4:$A$65,0),2),"")</f>
        <v>#NAME?</v>
      </c>
      <c r="G48" s="193"/>
      <c r="H48" s="216"/>
      <c r="I48" s="171"/>
      <c r="J48" s="171"/>
      <c r="K48" s="208"/>
      <c r="L48" s="148"/>
      <c r="M48" s="148"/>
      <c r="N48" s="186"/>
      <c r="O48" s="199"/>
      <c r="P48" s="147" t="e">
        <f>_xlfn.IFNA(INDEX($A$3:$C$66,MATCH(47,$A$3:$A$66,0),2),"")</f>
        <v>#NAME?</v>
      </c>
      <c r="Q48" s="146" t="e">
        <f>_xlfn.IFNA(INDEX($A$3:$C$66,MATCH(47,$A$3:$A$66,0),3),"")</f>
        <v>#NAME?</v>
      </c>
      <c r="R48" s="148">
        <v>47</v>
      </c>
    </row>
    <row r="49" spans="1:17" ht="12" customHeight="1">
      <c r="A49" s="114"/>
      <c r="B49" s="114"/>
      <c r="C49" s="121"/>
      <c r="D49" s="153"/>
      <c r="E49" s="131"/>
      <c r="F49" s="134">
        <v>8</v>
      </c>
      <c r="G49" s="192"/>
      <c r="H49" s="193"/>
      <c r="I49" s="171"/>
      <c r="J49" s="171"/>
      <c r="K49" s="208"/>
      <c r="L49" s="148"/>
      <c r="M49" s="148"/>
      <c r="N49" s="148"/>
      <c r="O49" s="148"/>
      <c r="P49" s="127"/>
      <c r="Q49" s="128"/>
    </row>
    <row r="50" spans="1:7" ht="12" customHeight="1">
      <c r="A50" s="114"/>
      <c r="B50" s="114"/>
      <c r="C50" s="115"/>
      <c r="D50" s="150">
        <v>24</v>
      </c>
      <c r="E50" s="33" t="e">
        <f>_xlfn.IFNA(INDEX($A$4:$C$65,MATCH(D50,$A$4:$A$65,0),3),"")</f>
        <v>#NAME?</v>
      </c>
      <c r="F50" s="75" t="e">
        <f>_xlfn.IFNA(INDEX($A$4:$C$65,MATCH(D50,$A$4:$A$65,0),2),"")</f>
        <v>#NAME?</v>
      </c>
      <c r="G50" s="209"/>
    </row>
    <row r="51" ht="12" customHeight="1"/>
  </sheetData>
  <sheetProtection/>
  <printOptions/>
  <pageMargins left="0.2" right="0.2" top="0.2" bottom="0.2" header="0.2" footer="0.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51"/>
  <sheetViews>
    <sheetView zoomScalePageLayoutView="0" workbookViewId="0" topLeftCell="A1">
      <selection activeCell="T26" sqref="T26"/>
    </sheetView>
  </sheetViews>
  <sheetFormatPr defaultColWidth="8.88671875" defaultRowHeight="18.75"/>
  <cols>
    <col min="1" max="1" width="2.21484375" style="0" customWidth="1"/>
    <col min="2" max="2" width="8.3359375" style="0" customWidth="1"/>
    <col min="3" max="3" width="12.99609375" style="0" customWidth="1"/>
    <col min="4" max="4" width="1.88671875" style="0" customWidth="1"/>
    <col min="5" max="5" width="13.10546875" style="0" customWidth="1"/>
    <col min="6" max="6" width="8.3359375" style="0" customWidth="1"/>
    <col min="7" max="15" width="4.10546875" style="150" customWidth="1"/>
    <col min="16" max="16" width="8.3359375" style="0" customWidth="1"/>
    <col min="17" max="17" width="13.10546875" style="0" customWidth="1"/>
    <col min="18" max="18" width="1.88671875" style="12" customWidth="1"/>
  </cols>
  <sheetData>
    <row r="2" ht="15.75" customHeight="1"/>
    <row r="3" spans="1:18" ht="12" customHeight="1">
      <c r="A3" s="107" t="s">
        <v>0</v>
      </c>
      <c r="B3" s="107" t="s">
        <v>26</v>
      </c>
      <c r="C3" s="107" t="s">
        <v>27</v>
      </c>
      <c r="D3" s="108"/>
      <c r="E3" s="109" t="s">
        <v>29</v>
      </c>
      <c r="F3" s="110" t="s">
        <v>28</v>
      </c>
      <c r="G3" s="155"/>
      <c r="H3" s="155"/>
      <c r="I3" s="155"/>
      <c r="J3" s="155"/>
      <c r="K3" s="200"/>
      <c r="L3" s="149"/>
      <c r="M3" s="149"/>
      <c r="N3" s="149"/>
      <c r="O3" s="149"/>
      <c r="P3" s="110" t="s">
        <v>28</v>
      </c>
      <c r="Q3" s="113" t="s">
        <v>29</v>
      </c>
      <c r="R3" s="112"/>
    </row>
    <row r="4" spans="1:18" ht="12" customHeight="1">
      <c r="A4" s="114"/>
      <c r="B4" s="114"/>
      <c r="C4" s="115"/>
      <c r="D4" s="108">
        <v>1</v>
      </c>
      <c r="E4" s="33" t="e">
        <f>_xlfn.IFNA(INDEX($A$4:$C$65,MATCH(D4,$A$4:$A$65,0),3),"")</f>
        <v>#NAME?</v>
      </c>
      <c r="F4" s="75" t="e">
        <f>_xlfn.IFNA(INDEX($A$4:$C$65,MATCH(D4,$A$4:$A$65,0),2),"")</f>
        <v>#NAME?</v>
      </c>
      <c r="G4" s="156"/>
      <c r="H4" s="157"/>
      <c r="I4" s="158"/>
      <c r="J4" s="158"/>
      <c r="K4" s="200"/>
      <c r="L4" s="149"/>
      <c r="M4" s="159"/>
      <c r="N4" s="159"/>
      <c r="O4" s="178"/>
      <c r="P4" s="147" t="e">
        <f>_xlfn.IFNA(INDEX($A$3:$C$66,MATCH(25,$A$3:$A$66,0),2),"")</f>
        <v>#NAME?</v>
      </c>
      <c r="Q4" s="146" t="e">
        <f>_xlfn.IFNA(INDEX($A$3:$C$66,MATCH(25,$A$3:$A$66,0),3),"")</f>
        <v>#NAME?</v>
      </c>
      <c r="R4" s="112">
        <v>25</v>
      </c>
    </row>
    <row r="5" spans="1:18" ht="12" customHeight="1">
      <c r="A5" s="114"/>
      <c r="B5" s="114"/>
      <c r="C5" s="121"/>
      <c r="D5" s="108"/>
      <c r="E5" s="31"/>
      <c r="F5" s="46"/>
      <c r="G5" s="158">
        <v>17</v>
      </c>
      <c r="H5" s="160"/>
      <c r="I5" s="157"/>
      <c r="J5" s="158"/>
      <c r="K5" s="169"/>
      <c r="L5" s="159"/>
      <c r="M5" s="161"/>
      <c r="N5" s="162"/>
      <c r="O5" s="159">
        <v>25</v>
      </c>
      <c r="P5" s="31"/>
      <c r="Q5" s="56"/>
      <c r="R5" s="112"/>
    </row>
    <row r="6" spans="1:18" ht="12" customHeight="1">
      <c r="A6" s="114"/>
      <c r="B6" s="114"/>
      <c r="C6" s="121"/>
      <c r="D6" s="108">
        <f>D4+1</f>
        <v>2</v>
      </c>
      <c r="E6" s="33" t="e">
        <f>_xlfn.IFNA(INDEX($A$4:$C$65,MATCH(D6,$A$4:$A$65,0),3),"")</f>
        <v>#NAME?</v>
      </c>
      <c r="F6" s="75" t="e">
        <f>_xlfn.IFNA(INDEX($A$4:$C$65,MATCH(D6,$A$4:$A$65,0),2),"")</f>
        <v>#NAME?</v>
      </c>
      <c r="G6" s="157"/>
      <c r="H6" s="157"/>
      <c r="I6" s="157"/>
      <c r="J6" s="158"/>
      <c r="K6" s="169"/>
      <c r="L6" s="159"/>
      <c r="M6" s="161"/>
      <c r="N6" s="159"/>
      <c r="O6" s="179"/>
      <c r="P6" s="21" t="e">
        <f>_xlfn.IFNA(INDEX($A$3:$C$66,MATCH(26,$A$3:$A$66,0),2),"")</f>
        <v>#NAME?</v>
      </c>
      <c r="Q6" s="146" t="e">
        <f>_xlfn.IFNA(INDEX($A$3:$C$66,MATCH(26,$A$3:$A$66,0),3),"")</f>
        <v>#NAME?</v>
      </c>
      <c r="R6" s="112">
        <v>26</v>
      </c>
    </row>
    <row r="7" spans="1:18" ht="12" customHeight="1">
      <c r="A7" s="114"/>
      <c r="B7" s="114"/>
      <c r="C7" s="121"/>
      <c r="D7" s="108"/>
      <c r="E7" s="31"/>
      <c r="F7" s="56">
        <v>1</v>
      </c>
      <c r="G7" s="160"/>
      <c r="H7" s="157"/>
      <c r="I7" s="157"/>
      <c r="J7" s="158"/>
      <c r="K7" s="169"/>
      <c r="L7" s="159"/>
      <c r="M7" s="161"/>
      <c r="N7" s="159"/>
      <c r="O7" s="164"/>
      <c r="P7" s="31">
        <v>9</v>
      </c>
      <c r="Q7" s="56"/>
      <c r="R7" s="112"/>
    </row>
    <row r="8" spans="1:18" ht="12" customHeight="1">
      <c r="A8" s="114"/>
      <c r="B8" s="114"/>
      <c r="C8" s="121"/>
      <c r="D8" s="108">
        <f>D6+1</f>
        <v>3</v>
      </c>
      <c r="E8" s="33" t="e">
        <f>_xlfn.IFNA(INDEX($A$4:$C$65,MATCH(D8,$A$4:$A$65,0),3),"")</f>
        <v>#NAME?</v>
      </c>
      <c r="F8" s="75" t="e">
        <f>_xlfn.IFNA(INDEX($A$4:$C$65,MATCH(D8,$A$4:$A$65,0),2),"")</f>
        <v>#NAME?</v>
      </c>
      <c r="G8" s="157"/>
      <c r="H8" s="158">
        <v>33</v>
      </c>
      <c r="I8" s="160"/>
      <c r="J8" s="157"/>
      <c r="K8" s="169"/>
      <c r="L8" s="161"/>
      <c r="M8" s="162"/>
      <c r="N8" s="159">
        <v>37</v>
      </c>
      <c r="O8" s="159"/>
      <c r="P8" s="21" t="e">
        <f>_xlfn.IFNA(INDEX($A$3:$C$66,MATCH(27,$A$3:$A$66,0),2),"")</f>
        <v>#NAME?</v>
      </c>
      <c r="Q8" s="146" t="e">
        <f>_xlfn.IFNA(INDEX($A$3:$C$66,MATCH(27,$A$3:$A$66,0),3),"")</f>
        <v>#NAME?</v>
      </c>
      <c r="R8" s="112">
        <v>27</v>
      </c>
    </row>
    <row r="9" spans="1:18" ht="12" customHeight="1">
      <c r="A9" s="114"/>
      <c r="B9" s="114"/>
      <c r="C9" s="121"/>
      <c r="D9" s="108"/>
      <c r="E9" s="31"/>
      <c r="F9" s="46"/>
      <c r="G9" s="158"/>
      <c r="H9" s="158"/>
      <c r="I9" s="157"/>
      <c r="J9" s="157"/>
      <c r="K9" s="169"/>
      <c r="L9" s="161"/>
      <c r="M9" s="159"/>
      <c r="N9" s="167"/>
      <c r="O9" s="180"/>
      <c r="P9" s="46"/>
      <c r="Q9" s="56"/>
      <c r="R9" s="112"/>
    </row>
    <row r="10" spans="1:18" ht="12" customHeight="1">
      <c r="A10" s="114"/>
      <c r="B10" s="114"/>
      <c r="C10" s="121"/>
      <c r="D10" s="108">
        <f>D8+1</f>
        <v>4</v>
      </c>
      <c r="E10" s="33" t="e">
        <f>_xlfn.IFNA(INDEX($A$4:$C$65,MATCH(D10,$A$4:$A$65,0),3),"")</f>
        <v>#NAME?</v>
      </c>
      <c r="F10" s="75" t="e">
        <f>_xlfn.IFNA(INDEX($A$4:$C$65,MATCH(D10,$A$4:$A$65,0),2),"")</f>
        <v>#NAME?</v>
      </c>
      <c r="G10" s="156"/>
      <c r="H10" s="157"/>
      <c r="I10" s="157"/>
      <c r="J10" s="157"/>
      <c r="K10" s="169"/>
      <c r="L10" s="161"/>
      <c r="M10" s="159"/>
      <c r="N10" s="166"/>
      <c r="O10" s="159"/>
      <c r="P10" s="147" t="e">
        <f>_xlfn.IFNA(INDEX($A$3:$C$66,MATCH(28,$A$3:$A$66,0),2),"")</f>
        <v>#NAME?</v>
      </c>
      <c r="Q10" s="146" t="e">
        <f>_xlfn.IFNA(INDEX($A$3:$C$66,MATCH(28,$A$3:$A$66,0),3),"")</f>
        <v>#NAME?</v>
      </c>
      <c r="R10" s="112">
        <v>28</v>
      </c>
    </row>
    <row r="11" spans="1:18" ht="12" customHeight="1">
      <c r="A11" s="114"/>
      <c r="B11" s="114"/>
      <c r="C11" s="121"/>
      <c r="D11" s="108"/>
      <c r="E11" s="31"/>
      <c r="F11" s="30"/>
      <c r="G11" s="158">
        <v>18</v>
      </c>
      <c r="H11" s="160"/>
      <c r="I11" s="157"/>
      <c r="J11" s="157"/>
      <c r="K11" s="169"/>
      <c r="L11" s="161"/>
      <c r="M11" s="159"/>
      <c r="N11" s="164"/>
      <c r="O11" s="181">
        <v>26</v>
      </c>
      <c r="P11" s="30"/>
      <c r="Q11" s="57"/>
      <c r="R11" s="112"/>
    </row>
    <row r="12" spans="1:18" ht="12" customHeight="1">
      <c r="A12" s="114"/>
      <c r="B12" s="114"/>
      <c r="C12" s="121"/>
      <c r="D12" s="108">
        <f>D10+1</f>
        <v>5</v>
      </c>
      <c r="E12" s="33" t="e">
        <f>_xlfn.IFNA(INDEX($A$4:$C$65,MATCH(D12,$A$4:$A$65,0),3),"")</f>
        <v>#NAME?</v>
      </c>
      <c r="F12" s="75" t="e">
        <f>_xlfn.IFNA(INDEX($A$4:$C$65,MATCH(D12,$A$4:$A$65,0),2),"")</f>
        <v>#NAME?</v>
      </c>
      <c r="G12" s="156"/>
      <c r="H12" s="157"/>
      <c r="I12" s="158"/>
      <c r="J12" s="157"/>
      <c r="K12" s="169"/>
      <c r="L12" s="161"/>
      <c r="M12" s="159"/>
      <c r="N12" s="161"/>
      <c r="O12" s="159"/>
      <c r="P12" s="147" t="e">
        <f>_xlfn.IFNA(INDEX($A$3:$C$66,MATCH(29,$A$3:$A$66,0),2),"")</f>
        <v>#NAME?</v>
      </c>
      <c r="Q12" s="146" t="e">
        <f>_xlfn.IFNA(INDEX($A$3:$C$66,MATCH(29,$A$3:$A$66,0),3),"")</f>
        <v>#NAME?</v>
      </c>
      <c r="R12" s="112">
        <v>29</v>
      </c>
    </row>
    <row r="13" spans="1:18" ht="12" customHeight="1">
      <c r="A13" s="114"/>
      <c r="B13" s="114"/>
      <c r="C13" s="121"/>
      <c r="D13" s="108"/>
      <c r="E13" s="31"/>
      <c r="F13" s="46"/>
      <c r="G13" s="158"/>
      <c r="H13" s="158"/>
      <c r="I13" s="158">
        <v>41</v>
      </c>
      <c r="J13" s="163"/>
      <c r="K13" s="169"/>
      <c r="L13" s="164"/>
      <c r="M13" s="159">
        <v>43</v>
      </c>
      <c r="N13" s="159"/>
      <c r="O13" s="183"/>
      <c r="P13" s="31"/>
      <c r="Q13" s="56"/>
      <c r="R13" s="112"/>
    </row>
    <row r="14" spans="1:18" ht="12" customHeight="1">
      <c r="A14" s="114"/>
      <c r="B14" s="114"/>
      <c r="C14" s="121"/>
      <c r="D14" s="108">
        <f>D12+1</f>
        <v>6</v>
      </c>
      <c r="E14" s="33" t="e">
        <f>_xlfn.IFNA(INDEX($A$4:$C$65,MATCH(D14,$A$4:$A$65,0),3),"")</f>
        <v>#NAME?</v>
      </c>
      <c r="F14" s="75" t="e">
        <f>_xlfn.IFNA(INDEX($A$4:$C$65,MATCH(D14,$A$4:$A$65,0),2),"")</f>
        <v>#NAME?</v>
      </c>
      <c r="G14" s="156"/>
      <c r="H14" s="157"/>
      <c r="I14" s="158"/>
      <c r="J14" s="157"/>
      <c r="K14" s="190"/>
      <c r="L14" s="161"/>
      <c r="M14" s="159"/>
      <c r="N14" s="161"/>
      <c r="O14" s="181"/>
      <c r="P14" s="147" t="e">
        <f>_xlfn.IFNA(INDEX($A$3:$C$66,MATCH(30,$A$3:$A$66,0),2),"")</f>
        <v>#NAME?</v>
      </c>
      <c r="Q14" s="146" t="e">
        <f>_xlfn.IFNA(INDEX($A$3:$C$66,MATCH(30,$A$3:$A$66,0),3),"")</f>
        <v>#NAME?</v>
      </c>
      <c r="R14" s="112">
        <v>30</v>
      </c>
    </row>
    <row r="15" spans="1:18" ht="12" customHeight="1">
      <c r="A15" s="114"/>
      <c r="B15" s="114"/>
      <c r="C15" s="121"/>
      <c r="D15" s="108"/>
      <c r="E15" s="31"/>
      <c r="F15" s="46"/>
      <c r="G15" s="158">
        <v>19</v>
      </c>
      <c r="H15" s="160"/>
      <c r="I15" s="157"/>
      <c r="J15" s="157"/>
      <c r="K15" s="190"/>
      <c r="L15" s="159"/>
      <c r="M15" s="166"/>
      <c r="N15" s="162"/>
      <c r="O15" s="159">
        <v>27</v>
      </c>
      <c r="P15" s="31"/>
      <c r="Q15" s="56"/>
      <c r="R15" s="112"/>
    </row>
    <row r="16" spans="1:18" ht="12" customHeight="1">
      <c r="A16" s="114"/>
      <c r="B16" s="114"/>
      <c r="C16" s="121"/>
      <c r="D16" s="108">
        <f>D14+1</f>
        <v>7</v>
      </c>
      <c r="E16" s="33" t="e">
        <f>_xlfn.IFNA(INDEX($A$4:$C$65,MATCH(D16,$A$4:$A$65,0),3),"")</f>
        <v>#NAME?</v>
      </c>
      <c r="F16" s="75" t="e">
        <f>_xlfn.IFNA(INDEX($A$4:$C$65,MATCH(D16,$A$4:$A$65,0),2),"")</f>
        <v>#NAME?</v>
      </c>
      <c r="G16" s="157"/>
      <c r="H16" s="157"/>
      <c r="I16" s="157"/>
      <c r="J16" s="157"/>
      <c r="K16" s="190"/>
      <c r="L16" s="159"/>
      <c r="M16" s="166"/>
      <c r="N16" s="161"/>
      <c r="O16" s="161"/>
      <c r="P16" s="147" t="e">
        <f>_xlfn.IFNA(INDEX($A$3:$C$66,MATCH(31,$A$3:$A$66,0),2),"")</f>
        <v>#NAME?</v>
      </c>
      <c r="Q16" s="146" t="e">
        <f>_xlfn.IFNA(INDEX($A$3:$C$66,MATCH(31,$A$3:$A$66,0),3),"")</f>
        <v>#NAME?</v>
      </c>
      <c r="R16" s="112">
        <v>31</v>
      </c>
    </row>
    <row r="17" spans="1:18" ht="12" customHeight="1">
      <c r="A17" s="114"/>
      <c r="B17" s="114"/>
      <c r="C17" s="121"/>
      <c r="D17" s="108"/>
      <c r="E17" s="31"/>
      <c r="F17" s="56">
        <v>2</v>
      </c>
      <c r="G17" s="160"/>
      <c r="H17" s="157"/>
      <c r="I17" s="157"/>
      <c r="J17" s="157"/>
      <c r="K17" s="190"/>
      <c r="L17" s="159"/>
      <c r="M17" s="166"/>
      <c r="N17" s="161"/>
      <c r="O17" s="162"/>
      <c r="P17" s="27">
        <v>10</v>
      </c>
      <c r="Q17" s="61"/>
      <c r="R17" s="130"/>
    </row>
    <row r="18" spans="1:18" ht="12" customHeight="1">
      <c r="A18" s="114"/>
      <c r="B18" s="114"/>
      <c r="C18" s="121"/>
      <c r="D18" s="108">
        <f>D16+1</f>
        <v>8</v>
      </c>
      <c r="E18" s="33" t="e">
        <f>_xlfn.IFNA(INDEX($A$4:$C$65,MATCH(D18,$A$4:$A$65,0),3),"")</f>
        <v>#NAME?</v>
      </c>
      <c r="F18" s="75" t="e">
        <f>_xlfn.IFNA(INDEX($A$4:$C$65,MATCH(D18,$A$4:$A$65,0),2),"")</f>
        <v>#NAME?</v>
      </c>
      <c r="G18" s="157"/>
      <c r="H18" s="158"/>
      <c r="I18" s="157"/>
      <c r="J18" s="157"/>
      <c r="K18" s="190"/>
      <c r="L18" s="159"/>
      <c r="M18" s="166"/>
      <c r="N18" s="159"/>
      <c r="O18" s="161"/>
      <c r="P18" s="147" t="e">
        <f>_xlfn.IFNA(INDEX($A$3:$C$66,MATCH(32,$A$3:$A$66,0),2),"")</f>
        <v>#NAME?</v>
      </c>
      <c r="Q18" s="146" t="e">
        <f>_xlfn.IFNA(INDEX($A$3:$C$66,MATCH(32,$A$3:$A$66,0),3),"")</f>
        <v>#NAME?</v>
      </c>
      <c r="R18" s="112">
        <v>32</v>
      </c>
    </row>
    <row r="19" spans="1:18" ht="12" customHeight="1">
      <c r="A19" s="114"/>
      <c r="B19" s="114"/>
      <c r="C19" s="121"/>
      <c r="D19" s="108"/>
      <c r="E19" s="31"/>
      <c r="F19" s="46"/>
      <c r="G19" s="158"/>
      <c r="H19" s="158">
        <v>34</v>
      </c>
      <c r="I19" s="160"/>
      <c r="J19" s="157"/>
      <c r="K19" s="190"/>
      <c r="L19" s="159"/>
      <c r="M19" s="164"/>
      <c r="N19" s="159">
        <v>38</v>
      </c>
      <c r="O19" s="159"/>
      <c r="P19" s="27"/>
      <c r="Q19" s="61"/>
      <c r="R19" s="130"/>
    </row>
    <row r="20" spans="1:18" ht="12" customHeight="1">
      <c r="A20" s="114"/>
      <c r="B20" s="114"/>
      <c r="C20" s="121"/>
      <c r="D20" s="108">
        <f>D18+1</f>
        <v>9</v>
      </c>
      <c r="E20" s="33" t="e">
        <f>_xlfn.IFNA(INDEX($A$4:$C$65,MATCH(D20,$A$4:$A$65,0),3),"")</f>
        <v>#NAME?</v>
      </c>
      <c r="F20" s="75" t="e">
        <f>_xlfn.IFNA(INDEX($A$4:$C$65,MATCH(D20,$A$4:$A$65,0),2),"")</f>
        <v>#NAME?</v>
      </c>
      <c r="G20" s="157"/>
      <c r="H20" s="158"/>
      <c r="I20" s="157"/>
      <c r="J20" s="158"/>
      <c r="K20" s="190"/>
      <c r="L20" s="159"/>
      <c r="M20" s="161"/>
      <c r="N20" s="159"/>
      <c r="O20" s="161"/>
      <c r="P20" s="147" t="e">
        <f>_xlfn.IFNA(INDEX($A$3:$C$66,MATCH(33,$A$3:$A$66,0),2),"")</f>
        <v>#NAME?</v>
      </c>
      <c r="Q20" s="146" t="e">
        <f>_xlfn.IFNA(INDEX($A$3:$C$66,MATCH(33,$A$3:$A$66,0),3),"")</f>
        <v>#NAME?</v>
      </c>
      <c r="R20" s="112">
        <v>33</v>
      </c>
    </row>
    <row r="21" spans="1:18" ht="12" customHeight="1">
      <c r="A21" s="114"/>
      <c r="B21" s="114"/>
      <c r="C21" s="121"/>
      <c r="D21" s="108"/>
      <c r="E21" s="31"/>
      <c r="F21" s="56">
        <v>3</v>
      </c>
      <c r="G21" s="160"/>
      <c r="H21" s="157"/>
      <c r="I21" s="157"/>
      <c r="J21" s="158"/>
      <c r="K21" s="190"/>
      <c r="L21" s="159"/>
      <c r="M21" s="161"/>
      <c r="N21" s="161"/>
      <c r="O21" s="162"/>
      <c r="P21" s="31">
        <v>11</v>
      </c>
      <c r="Q21" s="57"/>
      <c r="R21" s="112"/>
    </row>
    <row r="22" spans="1:18" ht="12" customHeight="1">
      <c r="A22" s="114"/>
      <c r="B22" s="114"/>
      <c r="C22" s="121"/>
      <c r="D22" s="108">
        <f>D20+1</f>
        <v>10</v>
      </c>
      <c r="E22" s="33" t="e">
        <f>_xlfn.IFNA(INDEX($A$4:$C$65,MATCH(D22,$A$4:$A$65,0),3),"")</f>
        <v>#NAME?</v>
      </c>
      <c r="F22" s="75" t="e">
        <f>_xlfn.IFNA(INDEX($A$4:$C$65,MATCH(D22,$A$4:$A$65,0),2),"")</f>
        <v>#NAME?</v>
      </c>
      <c r="G22" s="157"/>
      <c r="H22" s="157"/>
      <c r="I22" s="157"/>
      <c r="J22" s="158"/>
      <c r="K22" s="190"/>
      <c r="L22" s="159"/>
      <c r="M22" s="161"/>
      <c r="N22" s="161"/>
      <c r="O22" s="161"/>
      <c r="P22" s="147" t="e">
        <f>_xlfn.IFNA(INDEX($A$3:$C$66,MATCH(34,$A$3:$A$66,0),2),"")</f>
        <v>#NAME?</v>
      </c>
      <c r="Q22" s="146" t="e">
        <f>_xlfn.IFNA(INDEX($A$3:$C$66,MATCH(34,$A$3:$A$66,0),3),"")</f>
        <v>#NAME?</v>
      </c>
      <c r="R22" s="112">
        <v>34</v>
      </c>
    </row>
    <row r="23" spans="1:18" ht="12" customHeight="1">
      <c r="A23" s="114"/>
      <c r="B23" s="114"/>
      <c r="C23" s="121"/>
      <c r="D23" s="108"/>
      <c r="E23" s="31"/>
      <c r="F23" s="30"/>
      <c r="G23" s="158">
        <v>20</v>
      </c>
      <c r="H23" s="160"/>
      <c r="I23" s="157"/>
      <c r="J23" s="158"/>
      <c r="K23" s="190"/>
      <c r="L23" s="159"/>
      <c r="M23" s="161"/>
      <c r="N23" s="162"/>
      <c r="O23" s="159">
        <v>28</v>
      </c>
      <c r="P23" s="31"/>
      <c r="Q23" s="57"/>
      <c r="R23" s="112"/>
    </row>
    <row r="24" spans="1:18" ht="12" customHeight="1">
      <c r="A24" s="114"/>
      <c r="B24" s="114"/>
      <c r="C24" s="121"/>
      <c r="D24" s="108">
        <f>D22+1</f>
        <v>11</v>
      </c>
      <c r="E24" s="33" t="e">
        <f>_xlfn.IFNA(INDEX($A$4:$C$65,MATCH(D24,$A$4:$A$65,0),3),"")</f>
        <v>#NAME?</v>
      </c>
      <c r="F24" s="75" t="e">
        <f>_xlfn.IFNA(INDEX($A$4:$C$65,MATCH(D24,$A$4:$A$65,0),2),"")</f>
        <v>#NAME?</v>
      </c>
      <c r="G24" s="156"/>
      <c r="H24" s="157"/>
      <c r="I24" s="158"/>
      <c r="J24" s="158"/>
      <c r="K24" s="190">
        <v>47</v>
      </c>
      <c r="L24" s="159"/>
      <c r="M24" s="159"/>
      <c r="N24" s="161"/>
      <c r="O24" s="181"/>
      <c r="P24" s="147" t="e">
        <f>_xlfn.IFNA(INDEX($A$3:$C$66,MATCH(35,$A$3:$A$66,0),2),"")</f>
        <v>#NAME?</v>
      </c>
      <c r="Q24" s="146" t="e">
        <f>_xlfn.IFNA(INDEX($A$3:$C$66,MATCH(35,$A$3:$A$66,0),3),"")</f>
        <v>#NAME?</v>
      </c>
      <c r="R24" s="112">
        <v>35</v>
      </c>
    </row>
    <row r="25" spans="1:18" ht="12" customHeight="1">
      <c r="A25" s="114"/>
      <c r="B25" s="114"/>
      <c r="C25" s="121"/>
      <c r="D25" s="108"/>
      <c r="E25" s="31"/>
      <c r="F25" s="46"/>
      <c r="G25" s="158"/>
      <c r="H25" s="158"/>
      <c r="I25" s="158"/>
      <c r="J25" s="158">
        <v>45</v>
      </c>
      <c r="K25" s="191"/>
      <c r="L25" s="159">
        <v>46</v>
      </c>
      <c r="M25" s="159"/>
      <c r="N25" s="159"/>
      <c r="O25" s="159"/>
      <c r="P25" s="27"/>
      <c r="Q25" s="61"/>
      <c r="R25" s="112"/>
    </row>
    <row r="26" spans="1:18" ht="12" customHeight="1">
      <c r="A26" s="114"/>
      <c r="B26" s="114"/>
      <c r="C26" s="121"/>
      <c r="D26" s="108">
        <f>D24+1</f>
        <v>12</v>
      </c>
      <c r="E26" s="33" t="e">
        <f>_xlfn.IFNA(INDEX($A$4:$C$65,MATCH(D26,$A$4:$A$65,0),3),"")</f>
        <v>#NAME?</v>
      </c>
      <c r="F26" s="75" t="e">
        <f>_xlfn.IFNA(INDEX($A$4:$C$65,MATCH(D26,$A$4:$A$65,0),2),"")</f>
        <v>#NAME?</v>
      </c>
      <c r="G26" s="156"/>
      <c r="H26" s="157"/>
      <c r="I26" s="158"/>
      <c r="J26" s="158"/>
      <c r="K26" s="190">
        <v>48</v>
      </c>
      <c r="L26" s="159"/>
      <c r="M26" s="159"/>
      <c r="N26" s="161"/>
      <c r="O26" s="181"/>
      <c r="P26" s="147" t="e">
        <f>_xlfn.IFNA(INDEX($A$3:$C$66,MATCH(36,$A$3:$A$66,0),2),"")</f>
        <v>#NAME?</v>
      </c>
      <c r="Q26" s="146" t="e">
        <f>_xlfn.IFNA(INDEX($A$3:$C$66,MATCH(36,$A$3:$A$66,0),3),"")</f>
        <v>#NAME?</v>
      </c>
      <c r="R26" s="112">
        <v>36</v>
      </c>
    </row>
    <row r="27" spans="1:18" ht="12" customHeight="1">
      <c r="A27" s="114"/>
      <c r="B27" s="114"/>
      <c r="C27" s="121"/>
      <c r="D27" s="108"/>
      <c r="E27" s="31"/>
      <c r="F27" s="46"/>
      <c r="G27" s="158">
        <v>21</v>
      </c>
      <c r="H27" s="160"/>
      <c r="I27" s="157"/>
      <c r="J27" s="158"/>
      <c r="K27" s="190"/>
      <c r="L27" s="159"/>
      <c r="M27" s="161"/>
      <c r="N27" s="162"/>
      <c r="O27" s="159">
        <v>29</v>
      </c>
      <c r="P27" s="74"/>
      <c r="Q27" s="61"/>
      <c r="R27" s="112"/>
    </row>
    <row r="28" spans="1:18" ht="12" customHeight="1">
      <c r="A28" s="114"/>
      <c r="B28" s="114"/>
      <c r="C28" s="121"/>
      <c r="D28" s="108">
        <f>D26+1</f>
        <v>13</v>
      </c>
      <c r="E28" s="33" t="e">
        <f>_xlfn.IFNA(INDEX($A$4:$C$65,MATCH(D28,$A$4:$A$65,0),3),"")</f>
        <v>#NAME?</v>
      </c>
      <c r="F28" s="75" t="e">
        <f>_xlfn.IFNA(INDEX($A$4:$C$65,MATCH(D28,$A$4:$A$65,0),2),"")</f>
        <v>#NAME?</v>
      </c>
      <c r="G28" s="157"/>
      <c r="H28" s="157">
        <v>35</v>
      </c>
      <c r="I28" s="163"/>
      <c r="J28" s="158"/>
      <c r="K28" s="190"/>
      <c r="L28" s="161"/>
      <c r="M28" s="162"/>
      <c r="N28" s="161">
        <v>39</v>
      </c>
      <c r="O28" s="161"/>
      <c r="P28" s="147" t="e">
        <f>_xlfn.IFNA(INDEX($A$3:$C$66,MATCH(37,$A$3:$A$66,0),2),"")</f>
        <v>#NAME?</v>
      </c>
      <c r="Q28" s="146" t="e">
        <f>_xlfn.IFNA(INDEX($A$3:$C$66,MATCH(37,$A$3:$A$66,0),3),"")</f>
        <v>#NAME?</v>
      </c>
      <c r="R28" s="112">
        <v>37</v>
      </c>
    </row>
    <row r="29" spans="1:18" ht="12" customHeight="1">
      <c r="A29" s="114"/>
      <c r="B29" s="114"/>
      <c r="C29" s="121"/>
      <c r="D29" s="108"/>
      <c r="E29" s="31"/>
      <c r="F29" s="56">
        <v>4</v>
      </c>
      <c r="G29" s="160"/>
      <c r="H29" s="157"/>
      <c r="I29" s="165"/>
      <c r="J29" s="158"/>
      <c r="K29" s="190"/>
      <c r="L29" s="161"/>
      <c r="M29" s="161"/>
      <c r="N29" s="161"/>
      <c r="O29" s="162"/>
      <c r="P29" s="27">
        <v>12</v>
      </c>
      <c r="Q29" s="61"/>
      <c r="R29" s="130"/>
    </row>
    <row r="30" spans="1:18" ht="12" customHeight="1">
      <c r="A30" s="114"/>
      <c r="B30" s="114"/>
      <c r="C30" s="121"/>
      <c r="D30" s="108">
        <f>D28+1</f>
        <v>14</v>
      </c>
      <c r="E30" s="33" t="e">
        <f>_xlfn.IFNA(INDEX($A$4:$C$65,MATCH(D30,$A$4:$A$65,0),3),"")</f>
        <v>#NAME?</v>
      </c>
      <c r="F30" s="75" t="e">
        <f>_xlfn.IFNA(INDEX($A$4:$C$65,MATCH(D30,$A$4:$A$65,0),2),"")</f>
        <v>#NAME?</v>
      </c>
      <c r="G30" s="157"/>
      <c r="H30" s="158"/>
      <c r="I30" s="165"/>
      <c r="J30" s="158"/>
      <c r="K30" s="190"/>
      <c r="L30" s="161"/>
      <c r="M30" s="161"/>
      <c r="N30" s="159"/>
      <c r="O30" s="161"/>
      <c r="P30" s="147" t="e">
        <f>_xlfn.IFNA(INDEX($A$3:$C$66,MATCH(38,$A$3:$A$66,0),2),"")</f>
        <v>#NAME?</v>
      </c>
      <c r="Q30" s="146" t="e">
        <f>_xlfn.IFNA(INDEX($A$3:$C$66,MATCH(38,$A$3:$A$66,0),3),"")</f>
        <v>#NAME?</v>
      </c>
      <c r="R30" s="130">
        <v>38</v>
      </c>
    </row>
    <row r="31" spans="1:18" ht="12" customHeight="1">
      <c r="A31" s="114"/>
      <c r="B31" s="114"/>
      <c r="C31" s="121"/>
      <c r="D31" s="108"/>
      <c r="E31" s="31"/>
      <c r="F31" s="46"/>
      <c r="G31" s="158"/>
      <c r="H31" s="158"/>
      <c r="I31" s="157"/>
      <c r="J31" s="157"/>
      <c r="K31" s="190"/>
      <c r="L31" s="161"/>
      <c r="M31" s="161"/>
      <c r="N31" s="159"/>
      <c r="O31" s="159"/>
      <c r="P31" s="27"/>
      <c r="Q31" s="61"/>
      <c r="R31" s="130"/>
    </row>
    <row r="32" spans="1:18" ht="12" customHeight="1">
      <c r="A32" s="114"/>
      <c r="B32" s="114"/>
      <c r="C32" s="121"/>
      <c r="D32" s="108">
        <f>D30+1</f>
        <v>15</v>
      </c>
      <c r="E32" s="33" t="e">
        <f>_xlfn.IFNA(INDEX($A$4:$C$65,MATCH(D32,$A$4:$A$65,0),3),"")</f>
        <v>#NAME?</v>
      </c>
      <c r="F32" s="75" t="e">
        <f>_xlfn.IFNA(INDEX($A$4:$C$65,MATCH(D32,$A$4:$A$65,0),2),"")</f>
        <v>#NAME?</v>
      </c>
      <c r="G32" s="157"/>
      <c r="H32" s="158"/>
      <c r="I32" s="165"/>
      <c r="J32" s="158"/>
      <c r="K32" s="190"/>
      <c r="L32" s="161"/>
      <c r="M32" s="161"/>
      <c r="N32" s="159"/>
      <c r="O32" s="161"/>
      <c r="P32" s="147" t="e">
        <f>_xlfn.IFNA(INDEX($A$3:$C$66,MATCH(39,$A$3:$A$66,0),2),"")</f>
        <v>#NAME?</v>
      </c>
      <c r="Q32" s="146" t="e">
        <f>_xlfn.IFNA(INDEX($A$3:$C$66,MATCH(39,$A$3:$A$66,0),3),"")</f>
        <v>#NAME?</v>
      </c>
      <c r="R32" s="130">
        <v>39</v>
      </c>
    </row>
    <row r="33" spans="1:18" ht="12" customHeight="1">
      <c r="A33" s="114"/>
      <c r="B33" s="114"/>
      <c r="C33" s="121"/>
      <c r="D33" s="108"/>
      <c r="E33" s="31"/>
      <c r="F33" s="46">
        <v>5</v>
      </c>
      <c r="G33" s="160"/>
      <c r="H33" s="157"/>
      <c r="I33" s="165"/>
      <c r="J33" s="158"/>
      <c r="K33" s="190"/>
      <c r="L33" s="161"/>
      <c r="M33" s="161"/>
      <c r="N33" s="161"/>
      <c r="O33" s="162"/>
      <c r="P33" s="27">
        <v>13</v>
      </c>
      <c r="Q33" s="61"/>
      <c r="R33" s="130"/>
    </row>
    <row r="34" spans="1:18" ht="12" customHeight="1">
      <c r="A34" s="114"/>
      <c r="B34" s="114"/>
      <c r="C34" s="121"/>
      <c r="D34" s="108">
        <v>16</v>
      </c>
      <c r="E34" s="33" t="e">
        <f>_xlfn.IFNA(INDEX($A$4:$C$65,MATCH(D34,$A$4:$A$65,0),3),"")</f>
        <v>#NAME?</v>
      </c>
      <c r="F34" s="75" t="e">
        <f>_xlfn.IFNA(INDEX($A$4:$C$65,MATCH(D34,$A$4:$A$65,0),2),"")</f>
        <v>#NAME?</v>
      </c>
      <c r="G34" s="157"/>
      <c r="H34" s="157"/>
      <c r="I34" s="165"/>
      <c r="J34" s="158"/>
      <c r="K34" s="190"/>
      <c r="L34" s="161"/>
      <c r="M34" s="161"/>
      <c r="N34" s="161"/>
      <c r="O34" s="161"/>
      <c r="P34" s="147" t="e">
        <f>_xlfn.IFNA(INDEX($A$3:$C$66,MATCH(40,$A$3:$A$66,0),2),"")</f>
        <v>#NAME?</v>
      </c>
      <c r="Q34" s="146" t="e">
        <f>_xlfn.IFNA(INDEX($A$3:$C$66,MATCH(40,$A$3:$A$66,0),3),"")</f>
        <v>#NAME?</v>
      </c>
      <c r="R34" s="130">
        <v>40</v>
      </c>
    </row>
    <row r="35" spans="1:18" ht="12" customHeight="1">
      <c r="A35" s="114"/>
      <c r="B35" s="114"/>
      <c r="C35" s="121"/>
      <c r="D35" s="108"/>
      <c r="E35" s="31"/>
      <c r="F35" s="30"/>
      <c r="G35" s="158">
        <v>22</v>
      </c>
      <c r="H35" s="160"/>
      <c r="I35" s="165">
        <v>42</v>
      </c>
      <c r="J35" s="160"/>
      <c r="K35" s="190"/>
      <c r="L35" s="162"/>
      <c r="M35" s="161">
        <v>44</v>
      </c>
      <c r="N35" s="162"/>
      <c r="O35" s="159">
        <v>30</v>
      </c>
      <c r="P35" s="45"/>
      <c r="Q35" s="61"/>
      <c r="R35" s="130"/>
    </row>
    <row r="36" spans="1:18" ht="12" customHeight="1">
      <c r="A36" s="114"/>
      <c r="B36" s="114"/>
      <c r="C36" s="121"/>
      <c r="D36" s="132">
        <v>17</v>
      </c>
      <c r="E36" s="33" t="e">
        <f>_xlfn.IFNA(INDEX($A$4:$C$65,MATCH(D36,$A$4:$A$65,0),3),"")</f>
        <v>#NAME?</v>
      </c>
      <c r="F36" s="75" t="e">
        <f>_xlfn.IFNA(INDEX($A$4:$C$65,MATCH(D36,$A$4:$A$65,0),2),"")</f>
        <v>#NAME?</v>
      </c>
      <c r="G36" s="156"/>
      <c r="H36" s="157"/>
      <c r="I36" s="168"/>
      <c r="J36" s="158"/>
      <c r="K36" s="169"/>
      <c r="L36" s="161"/>
      <c r="M36" s="159"/>
      <c r="N36" s="161"/>
      <c r="O36" s="181"/>
      <c r="P36" s="147" t="e">
        <f>_xlfn.IFNA(INDEX($A$3:$C$66,MATCH(41,$A$3:$A$66,0),2),"")</f>
        <v>#NAME?</v>
      </c>
      <c r="Q36" s="146" t="e">
        <f>_xlfn.IFNA(INDEX($A$3:$C$66,MATCH(41,$A$3:$A$66,0),3),"")</f>
        <v>#NAME?</v>
      </c>
      <c r="R36" s="130">
        <v>41</v>
      </c>
    </row>
    <row r="37" spans="1:18" ht="12" customHeight="1">
      <c r="A37" s="114"/>
      <c r="B37" s="114"/>
      <c r="C37" s="121"/>
      <c r="D37" s="133"/>
      <c r="E37" s="74"/>
      <c r="F37" s="47"/>
      <c r="G37" s="171"/>
      <c r="H37" s="171"/>
      <c r="I37" s="184"/>
      <c r="J37" s="171"/>
      <c r="K37" s="206"/>
      <c r="L37" s="203"/>
      <c r="M37" s="204"/>
      <c r="N37" s="203"/>
      <c r="O37" s="203"/>
      <c r="P37" s="27"/>
      <c r="Q37" s="61"/>
      <c r="R37" s="130"/>
    </row>
    <row r="38" spans="1:18" ht="12" customHeight="1">
      <c r="A38" s="135"/>
      <c r="B38" s="114"/>
      <c r="C38" s="121"/>
      <c r="D38" s="133">
        <v>18</v>
      </c>
      <c r="E38" s="33" t="e">
        <f>_xlfn.IFNA(INDEX($A$4:$C$65,MATCH(D38,$A$4:$A$65,0),3),"")</f>
        <v>#NAME?</v>
      </c>
      <c r="F38" s="75" t="e">
        <f>_xlfn.IFNA(INDEX($A$4:$C$65,MATCH(D38,$A$4:$A$65,0),2),"")</f>
        <v>#NAME?</v>
      </c>
      <c r="G38" s="195"/>
      <c r="H38" s="193"/>
      <c r="I38" s="184"/>
      <c r="J38" s="171"/>
      <c r="K38" s="206"/>
      <c r="L38" s="203"/>
      <c r="M38" s="204"/>
      <c r="N38" s="186"/>
      <c r="O38" s="181"/>
      <c r="P38" s="147" t="e">
        <f>_xlfn.IFNA(INDEX($A$3:$C$66,MATCH(42,$A$3:$A$66,0),2),"")</f>
        <v>#NAME?</v>
      </c>
      <c r="Q38" s="146" t="e">
        <f>_xlfn.IFNA(INDEX($A$3:$C$66,MATCH(42,$A$3:$A$66,0),3),"")</f>
        <v>#NAME?</v>
      </c>
      <c r="R38" s="130">
        <v>42</v>
      </c>
    </row>
    <row r="39" spans="1:18" ht="12" customHeight="1">
      <c r="A39" s="135"/>
      <c r="B39" s="114"/>
      <c r="C39" s="121"/>
      <c r="D39" s="133"/>
      <c r="E39" s="74"/>
      <c r="F39" s="47"/>
      <c r="G39" s="171">
        <v>23</v>
      </c>
      <c r="H39" s="192"/>
      <c r="I39" s="194"/>
      <c r="J39" s="171"/>
      <c r="K39" s="208"/>
      <c r="L39" s="148"/>
      <c r="M39" s="207"/>
      <c r="N39" s="187"/>
      <c r="O39" s="203">
        <v>31</v>
      </c>
      <c r="P39" s="27"/>
      <c r="Q39" s="61"/>
      <c r="R39" s="130"/>
    </row>
    <row r="40" spans="1:18" ht="12" customHeight="1">
      <c r="A40" s="135"/>
      <c r="B40" s="114"/>
      <c r="C40" s="121"/>
      <c r="D40" s="133">
        <v>19</v>
      </c>
      <c r="E40" s="33" t="e">
        <f>_xlfn.IFNA(INDEX($A$4:$C$65,MATCH(D40,$A$4:$A$65,0),3),"")</f>
        <v>#NAME?</v>
      </c>
      <c r="F40" s="75" t="e">
        <f>_xlfn.IFNA(INDEX($A$4:$C$65,MATCH(D40,$A$4:$A$65,0),2),"")</f>
        <v>#NAME?</v>
      </c>
      <c r="G40" s="193"/>
      <c r="H40" s="193"/>
      <c r="I40" s="194"/>
      <c r="J40" s="171"/>
      <c r="K40" s="208"/>
      <c r="L40" s="148"/>
      <c r="M40" s="207"/>
      <c r="N40" s="186"/>
      <c r="O40" s="186"/>
      <c r="P40" s="147" t="e">
        <f>_xlfn.IFNA(INDEX($A$3:$C$66,MATCH(43,$A$3:$A$66,0),2),"")</f>
        <v>#NAME?</v>
      </c>
      <c r="Q40" s="146" t="e">
        <f>_xlfn.IFNA(INDEX($A$3:$C$66,MATCH(43,$A$3:$A$66,0),3),"")</f>
        <v>#NAME?</v>
      </c>
      <c r="R40" s="130">
        <v>43</v>
      </c>
    </row>
    <row r="41" spans="1:18" ht="12" customHeight="1">
      <c r="A41" s="135"/>
      <c r="B41" s="114"/>
      <c r="C41" s="121"/>
      <c r="D41" s="133"/>
      <c r="E41" s="74"/>
      <c r="F41" s="66">
        <v>6</v>
      </c>
      <c r="G41" s="192"/>
      <c r="H41" s="193"/>
      <c r="I41" s="194"/>
      <c r="J41" s="171"/>
      <c r="K41" s="208"/>
      <c r="L41" s="148"/>
      <c r="M41" s="207"/>
      <c r="N41" s="186"/>
      <c r="O41" s="187"/>
      <c r="P41" s="27">
        <v>14</v>
      </c>
      <c r="Q41" s="61"/>
      <c r="R41" s="130"/>
    </row>
    <row r="42" spans="1:18" ht="12" customHeight="1">
      <c r="A42" s="135"/>
      <c r="B42" s="114"/>
      <c r="C42" s="121"/>
      <c r="D42" s="133">
        <v>20</v>
      </c>
      <c r="E42" s="33" t="e">
        <f>_xlfn.IFNA(INDEX($A$4:$C$65,MATCH(D42,$A$4:$A$65,0),3),"")</f>
        <v>#NAME?</v>
      </c>
      <c r="F42" s="75" t="e">
        <f>_xlfn.IFNA(INDEX($A$4:$C$65,MATCH(D42,$A$4:$A$65,0),2),"")</f>
        <v>#NAME?</v>
      </c>
      <c r="G42" s="193"/>
      <c r="H42" s="171"/>
      <c r="I42" s="194"/>
      <c r="J42" s="171"/>
      <c r="K42" s="208"/>
      <c r="L42" s="148"/>
      <c r="M42" s="207"/>
      <c r="N42" s="203"/>
      <c r="O42" s="186"/>
      <c r="P42" s="147" t="e">
        <f>_xlfn.IFNA(INDEX($A$3:$C$66,MATCH(44,$A$3:$A$66,0),2),"")</f>
        <v>#NAME?</v>
      </c>
      <c r="Q42" s="146" t="e">
        <f>_xlfn.IFNA(INDEX($A$3:$C$66,MATCH(44,$A$3:$A$66,0),3),"")</f>
        <v>#NAME?</v>
      </c>
      <c r="R42" s="130">
        <v>44</v>
      </c>
    </row>
    <row r="43" spans="1:18" ht="12" customHeight="1">
      <c r="A43" s="135"/>
      <c r="B43" s="114"/>
      <c r="C43" s="121"/>
      <c r="D43" s="133"/>
      <c r="E43" s="74"/>
      <c r="F43" s="47"/>
      <c r="G43" s="171"/>
      <c r="H43" s="171">
        <v>36</v>
      </c>
      <c r="I43" s="185"/>
      <c r="J43" s="171"/>
      <c r="K43" s="208"/>
      <c r="L43" s="148"/>
      <c r="M43" s="215"/>
      <c r="N43" s="204">
        <v>40</v>
      </c>
      <c r="O43" s="203"/>
      <c r="P43" s="27"/>
      <c r="Q43" s="61"/>
      <c r="R43" s="130"/>
    </row>
    <row r="44" spans="1:18" ht="12" customHeight="1">
      <c r="A44" s="135"/>
      <c r="B44" s="114"/>
      <c r="C44" s="121"/>
      <c r="D44" s="133">
        <v>21</v>
      </c>
      <c r="E44" s="33" t="e">
        <f>_xlfn.IFNA(INDEX($A$4:$C$65,MATCH(D44,$A$4:$A$65,0),3),"")</f>
        <v>#NAME?</v>
      </c>
      <c r="F44" s="75" t="e">
        <f>_xlfn.IFNA(INDEX($A$4:$C$65,MATCH(D44,$A$4:$A$65,0),2),"")</f>
        <v>#NAME?</v>
      </c>
      <c r="G44" s="193"/>
      <c r="H44" s="171"/>
      <c r="I44" s="193"/>
      <c r="J44" s="171"/>
      <c r="K44" s="208"/>
      <c r="L44" s="148"/>
      <c r="M44" s="203"/>
      <c r="N44" s="204"/>
      <c r="O44" s="186"/>
      <c r="P44" s="147" t="e">
        <f>_xlfn.IFNA(INDEX($A$3:$C$66,MATCH(45,$A$3:$A$66,0),2),"")</f>
        <v>#NAME?</v>
      </c>
      <c r="Q44" s="146" t="e">
        <f>_xlfn.IFNA(INDEX($A$3:$C$66,MATCH(45,$A$3:$A$66,0),3),"")</f>
        <v>#NAME?</v>
      </c>
      <c r="R44" s="130">
        <v>45</v>
      </c>
    </row>
    <row r="45" spans="1:18" ht="12" customHeight="1">
      <c r="A45" s="135"/>
      <c r="B45" s="114"/>
      <c r="C45" s="121"/>
      <c r="D45" s="133"/>
      <c r="E45" s="74"/>
      <c r="F45" s="66">
        <v>7</v>
      </c>
      <c r="G45" s="192"/>
      <c r="H45" s="193"/>
      <c r="I45" s="193"/>
      <c r="J45" s="171"/>
      <c r="K45" s="208"/>
      <c r="L45" s="148"/>
      <c r="M45" s="203"/>
      <c r="N45" s="207"/>
      <c r="O45" s="187"/>
      <c r="P45" s="27">
        <v>15</v>
      </c>
      <c r="Q45" s="61"/>
      <c r="R45" s="130"/>
    </row>
    <row r="46" spans="1:18" ht="12" customHeight="1">
      <c r="A46" s="135"/>
      <c r="B46" s="114"/>
      <c r="C46" s="121"/>
      <c r="D46" s="133">
        <v>22</v>
      </c>
      <c r="E46" s="33" t="e">
        <f>_xlfn.IFNA(INDEX($A$4:$C$65,MATCH(D46,$A$4:$A$65,0),3),"")</f>
        <v>#NAME?</v>
      </c>
      <c r="F46" s="75" t="e">
        <f>_xlfn.IFNA(INDEX($A$4:$C$65,MATCH(D46,$A$4:$A$65,0),2),"")</f>
        <v>#NAME?</v>
      </c>
      <c r="G46" s="193"/>
      <c r="H46" s="193"/>
      <c r="I46" s="193"/>
      <c r="J46" s="171"/>
      <c r="K46" s="208"/>
      <c r="L46" s="148"/>
      <c r="M46" s="148"/>
      <c r="N46" s="207"/>
      <c r="O46" s="186"/>
      <c r="P46" s="147" t="e">
        <f>_xlfn.IFNA(INDEX($A$3:$C$66,MATCH(46,$A$3:$A$66,0),2),"")</f>
        <v>#NAME?</v>
      </c>
      <c r="Q46" s="146" t="e">
        <f>_xlfn.IFNA(INDEX($A$3:$C$66,MATCH(46,$A$3:$A$66,0),3),"")</f>
        <v>#NAME?</v>
      </c>
      <c r="R46" s="130">
        <v>46</v>
      </c>
    </row>
    <row r="47" spans="1:18" ht="12" customHeight="1">
      <c r="A47" s="135"/>
      <c r="B47" s="114"/>
      <c r="C47" s="121"/>
      <c r="D47" s="133"/>
      <c r="E47" s="74"/>
      <c r="F47" s="47"/>
      <c r="G47" s="171">
        <v>24</v>
      </c>
      <c r="H47" s="192"/>
      <c r="I47" s="193"/>
      <c r="J47" s="171"/>
      <c r="K47" s="208"/>
      <c r="L47" s="148"/>
      <c r="M47" s="148"/>
      <c r="N47" s="205"/>
      <c r="O47" s="203">
        <v>32</v>
      </c>
      <c r="P47" s="45"/>
      <c r="Q47" s="61"/>
      <c r="R47" s="130"/>
    </row>
    <row r="48" spans="1:18" ht="12" customHeight="1">
      <c r="A48" s="135"/>
      <c r="B48" s="114"/>
      <c r="C48" s="121"/>
      <c r="D48" s="133">
        <v>23</v>
      </c>
      <c r="E48" s="33" t="e">
        <f>_xlfn.IFNA(INDEX($A$4:$C$65,MATCH(D48,$A$4:$A$65,0),3),"")</f>
        <v>#NAME?</v>
      </c>
      <c r="F48" s="75" t="e">
        <f>_xlfn.IFNA(INDEX($A$4:$C$65,MATCH(D48,$A$4:$A$65,0),2),"")</f>
        <v>#NAME?</v>
      </c>
      <c r="G48" s="193"/>
      <c r="H48" s="216"/>
      <c r="I48" s="171"/>
      <c r="J48" s="171"/>
      <c r="K48" s="208"/>
      <c r="L48" s="148"/>
      <c r="M48" s="148"/>
      <c r="N48" s="203"/>
      <c r="O48" s="207"/>
      <c r="P48" s="147" t="e">
        <f>_xlfn.IFNA(INDEX($A$3:$C$66,MATCH(47,$A$3:$A$66,0),2),"")</f>
        <v>#NAME?</v>
      </c>
      <c r="Q48" s="146" t="e">
        <f>_xlfn.IFNA(INDEX($A$3:$C$66,MATCH(47,$A$3:$A$66,0),3),"")</f>
        <v>#NAME?</v>
      </c>
      <c r="R48" s="130">
        <v>47</v>
      </c>
    </row>
    <row r="49" spans="1:18" ht="12" customHeight="1">
      <c r="A49" s="135"/>
      <c r="B49" s="114"/>
      <c r="C49" s="121"/>
      <c r="D49" s="133"/>
      <c r="E49" s="131"/>
      <c r="F49" s="134">
        <v>8</v>
      </c>
      <c r="G49" s="192"/>
      <c r="H49" s="193"/>
      <c r="I49" s="171"/>
      <c r="J49" s="171"/>
      <c r="K49" s="208"/>
      <c r="L49" s="148"/>
      <c r="M49" s="148"/>
      <c r="N49" s="148"/>
      <c r="O49" s="205"/>
      <c r="P49" s="130">
        <v>16</v>
      </c>
      <c r="Q49" s="128"/>
      <c r="R49" s="130"/>
    </row>
    <row r="50" spans="1:18" ht="12" customHeight="1">
      <c r="A50" s="135"/>
      <c r="B50" s="114"/>
      <c r="C50" s="121"/>
      <c r="D50" s="129">
        <v>24</v>
      </c>
      <c r="E50" s="33" t="e">
        <f>_xlfn.IFNA(INDEX($A$4:$C$65,MATCH(D50,$A$4:$A$65,0),3),"")</f>
        <v>#NAME?</v>
      </c>
      <c r="F50" s="75" t="e">
        <f>_xlfn.IFNA(INDEX($A$4:$C$65,MATCH(D50,$A$4:$A$65,0),2),"")</f>
        <v>#NAME?</v>
      </c>
      <c r="G50" s="209"/>
      <c r="O50" s="217"/>
      <c r="P50" s="147" t="e">
        <f>_xlfn.IFNA(INDEX($A$3:$C$66,MATCH(48,$A$3:$A$66,0),2),"")</f>
        <v>#NAME?</v>
      </c>
      <c r="Q50" s="146" t="e">
        <f>_xlfn.IFNA(INDEX($A$3:$C$66,MATCH(48,$A$3:$A$66,0),3),"")</f>
        <v>#NAME?</v>
      </c>
      <c r="R50" s="130">
        <v>48</v>
      </c>
    </row>
    <row r="51" spans="1:3" ht="12" customHeight="1">
      <c r="A51" s="135"/>
      <c r="B51" s="114"/>
      <c r="C51" s="121"/>
    </row>
  </sheetData>
  <sheetProtection/>
  <printOptions/>
  <pageMargins left="0.2" right="0.2" top="0.23" bottom="0.26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33"/>
  <sheetViews>
    <sheetView zoomScalePageLayoutView="0" workbookViewId="0" topLeftCell="A1">
      <selection activeCell="O7" sqref="O7"/>
    </sheetView>
  </sheetViews>
  <sheetFormatPr defaultColWidth="8.88671875" defaultRowHeight="18.75"/>
  <cols>
    <col min="1" max="1" width="3.3359375" style="13" customWidth="1"/>
    <col min="2" max="2" width="8.77734375" style="13" customWidth="1"/>
    <col min="3" max="3" width="15.4453125" style="13" customWidth="1"/>
    <col min="4" max="4" width="1.99609375" style="13" customWidth="1"/>
    <col min="5" max="5" width="15.4453125" style="13" customWidth="1"/>
    <col min="6" max="6" width="8.77734375" style="52" customWidth="1"/>
    <col min="7" max="8" width="3.6640625" style="128" customWidth="1"/>
    <col min="9" max="9" width="3.6640625" style="129" customWidth="1"/>
    <col min="10" max="10" width="3.10546875" style="129" customWidth="1"/>
    <col min="11" max="11" width="3.6640625" style="129" customWidth="1"/>
    <col min="12" max="13" width="3.6640625" style="130" customWidth="1"/>
    <col min="14" max="14" width="8.77734375" style="52" customWidth="1"/>
    <col min="15" max="15" width="17.3359375" style="13" customWidth="1"/>
    <col min="16" max="16" width="1.99609375" style="14" customWidth="1"/>
    <col min="17" max="16384" width="8.88671875" style="13" customWidth="1"/>
  </cols>
  <sheetData>
    <row r="1" ht="17.25" customHeight="1"/>
    <row r="2" ht="17.25" customHeight="1"/>
    <row r="3" ht="17.25" customHeight="1"/>
    <row r="4" spans="1:17" ht="17.25" customHeight="1">
      <c r="A4" s="17" t="s">
        <v>0</v>
      </c>
      <c r="B4" s="17" t="s">
        <v>26</v>
      </c>
      <c r="C4" s="17" t="s">
        <v>27</v>
      </c>
      <c r="D4" s="18"/>
      <c r="E4" s="39" t="s">
        <v>29</v>
      </c>
      <c r="F4" s="39" t="s">
        <v>28</v>
      </c>
      <c r="G4" s="113"/>
      <c r="H4" s="113"/>
      <c r="I4" s="139"/>
      <c r="J4" s="139"/>
      <c r="K4" s="139"/>
      <c r="L4" s="109"/>
      <c r="M4" s="109"/>
      <c r="N4" s="39" t="s">
        <v>28</v>
      </c>
      <c r="O4" s="39" t="s">
        <v>29</v>
      </c>
      <c r="P4" s="19"/>
      <c r="Q4" s="18"/>
    </row>
    <row r="5" spans="1:17" ht="17.25" customHeight="1">
      <c r="A5" s="20">
        <v>17</v>
      </c>
      <c r="B5" s="20">
        <v>1</v>
      </c>
      <c r="C5" s="21">
        <v>2</v>
      </c>
      <c r="D5" s="18">
        <v>1</v>
      </c>
      <c r="E5" s="137" t="e">
        <f>_xlfn.IFNA(INDEX($A$5:$C$68,MATCH(D5,$A$5:$A$68,0),3),"")</f>
        <v>#NAME?</v>
      </c>
      <c r="F5" s="138" t="e">
        <f>_xlfn.IFNA(INDEX($A$5:$C$68,MATCH(D5,$A$5:$A$68,0),2),"")</f>
        <v>#NAME?</v>
      </c>
      <c r="G5" s="116"/>
      <c r="H5" s="117"/>
      <c r="I5" s="108"/>
      <c r="J5" s="108"/>
      <c r="K5" s="108"/>
      <c r="L5" s="112"/>
      <c r="M5" s="112"/>
      <c r="N5" s="20" t="e">
        <f>_xlfn.IFNA(INDEX($A$5:$C$68,MATCH(16,$A$5:$A$68,0),2),"")</f>
        <v>#NAME?</v>
      </c>
      <c r="O5" s="20" t="e">
        <f>_xlfn.IFNA(INDEX($A$5:$C$68,MATCH(16,$A$5:$A$68,0),3),"")</f>
        <v>#NAME?</v>
      </c>
      <c r="P5" s="19">
        <v>16</v>
      </c>
      <c r="Q5" s="18"/>
    </row>
    <row r="6" spans="1:17" ht="17.25" customHeight="1">
      <c r="A6" s="20"/>
      <c r="B6" s="20"/>
      <c r="C6" s="22"/>
      <c r="D6" s="18"/>
      <c r="E6" s="18"/>
      <c r="F6" s="53"/>
      <c r="G6" s="118">
        <v>16</v>
      </c>
      <c r="H6" s="123"/>
      <c r="I6" s="140"/>
      <c r="J6" s="132"/>
      <c r="K6" s="108"/>
      <c r="L6" s="124"/>
      <c r="M6" s="125"/>
      <c r="N6" s="31">
        <v>8</v>
      </c>
      <c r="O6" s="18"/>
      <c r="P6" s="19"/>
      <c r="Q6" s="18"/>
    </row>
    <row r="7" spans="1:17" ht="17.25" customHeight="1">
      <c r="A7" s="20"/>
      <c r="B7" s="20"/>
      <c r="C7" s="22"/>
      <c r="D7" s="18">
        <f>D5+1</f>
        <v>2</v>
      </c>
      <c r="E7" s="137" t="e">
        <f>_xlfn.IFNA(INDEX($A$5:$C$68,MATCH(D7,$A$5:$A$68,0),3),"")</f>
        <v>#NAME?</v>
      </c>
      <c r="F7" s="138" t="e">
        <f>_xlfn.IFNA(INDEX($A$5:$C$68,MATCH(D7,$A$5:$A$68,0),2),"")</f>
        <v>#NAME?</v>
      </c>
      <c r="G7" s="117"/>
      <c r="H7" s="117"/>
      <c r="I7" s="140"/>
      <c r="J7" s="132"/>
      <c r="K7" s="108"/>
      <c r="L7" s="124"/>
      <c r="M7" s="112"/>
      <c r="N7" s="20" t="e">
        <f>_xlfn.IFNA(INDEX($A$5:$C$68,MATCH(17,$A$5:$A$68,0),2),"")</f>
        <v>#NAME?</v>
      </c>
      <c r="O7" s="20" t="e">
        <f>_xlfn.IFNA(INDEX($A$5:$C$68,MATCH(17,$A$5:$A$68,0),3),"")</f>
        <v>#NAME?</v>
      </c>
      <c r="P7" s="19">
        <v>17</v>
      </c>
      <c r="Q7" s="18"/>
    </row>
    <row r="8" spans="1:17" ht="17.25" customHeight="1">
      <c r="A8" s="20"/>
      <c r="B8" s="20"/>
      <c r="C8" s="22"/>
      <c r="D8" s="18"/>
      <c r="E8" s="18"/>
      <c r="F8" s="56">
        <v>1</v>
      </c>
      <c r="G8" s="123"/>
      <c r="H8" s="117"/>
      <c r="I8" s="140"/>
      <c r="J8" s="132"/>
      <c r="K8" s="141"/>
      <c r="L8" s="125"/>
      <c r="M8" s="112">
        <v>20</v>
      </c>
      <c r="N8" s="54"/>
      <c r="O8" s="23"/>
      <c r="P8" s="19"/>
      <c r="Q8" s="18"/>
    </row>
    <row r="9" spans="1:17" ht="17.25" customHeight="1">
      <c r="A9" s="20"/>
      <c r="B9" s="20"/>
      <c r="C9" s="22"/>
      <c r="D9" s="18">
        <f>D7+1</f>
        <v>3</v>
      </c>
      <c r="E9" s="137" t="e">
        <f>_xlfn.IFNA(INDEX($A$5:$C$68,MATCH(D9,$A$5:$A$68,0),3),"")</f>
        <v>#NAME?</v>
      </c>
      <c r="F9" s="138" t="e">
        <f>_xlfn.IFNA(INDEX($A$5:$C$68,MATCH(D9,$A$5:$A$68,0),2),"")</f>
        <v>#NAME?</v>
      </c>
      <c r="G9" s="117"/>
      <c r="H9" s="118"/>
      <c r="I9" s="140"/>
      <c r="J9" s="132"/>
      <c r="K9" s="141"/>
      <c r="L9" s="124"/>
      <c r="M9" s="112"/>
      <c r="N9" s="20" t="e">
        <f>_xlfn.IFNA(INDEX($A$5:$C$68,MATCH(18,$A$5:$A$68,0),2),"")</f>
        <v>#NAME?</v>
      </c>
      <c r="O9" s="20" t="e">
        <f>_xlfn.IFNA(INDEX($A$5:$C$68,MATCH(18,$A$5:$A$68,0),3),"")</f>
        <v>#NAME?</v>
      </c>
      <c r="P9" s="19">
        <v>18</v>
      </c>
      <c r="Q9" s="18"/>
    </row>
    <row r="10" spans="1:17" ht="17.25" customHeight="1">
      <c r="A10" s="20"/>
      <c r="B10" s="20"/>
      <c r="C10" s="22"/>
      <c r="D10" s="18"/>
      <c r="E10" s="18"/>
      <c r="F10" s="53"/>
      <c r="G10" s="118"/>
      <c r="H10" s="118">
        <v>24</v>
      </c>
      <c r="I10" s="136"/>
      <c r="J10" s="140"/>
      <c r="K10" s="121"/>
      <c r="L10" s="124">
        <v>26</v>
      </c>
      <c r="M10" s="125"/>
      <c r="N10" s="31">
        <v>9</v>
      </c>
      <c r="O10" s="23"/>
      <c r="P10" s="19"/>
      <c r="Q10" s="18"/>
    </row>
    <row r="11" spans="1:17" ht="17.25" customHeight="1">
      <c r="A11" s="20"/>
      <c r="B11" s="20"/>
      <c r="C11" s="22"/>
      <c r="D11" s="18">
        <f>D9+1</f>
        <v>4</v>
      </c>
      <c r="E11" s="137" t="e">
        <f>_xlfn.IFNA(INDEX($A$5:$C$68,MATCH(D11,$A$5:$A$68,0),3),"")</f>
        <v>#NAME?</v>
      </c>
      <c r="F11" s="138" t="e">
        <f>_xlfn.IFNA(INDEX($A$5:$C$68,MATCH(D11,$A$5:$A$68,0),2),"")</f>
        <v>#NAME?</v>
      </c>
      <c r="G11" s="117"/>
      <c r="H11" s="118"/>
      <c r="I11" s="140"/>
      <c r="J11" s="140"/>
      <c r="K11" s="142"/>
      <c r="L11" s="112"/>
      <c r="M11" s="112"/>
      <c r="N11" s="20" t="e">
        <f>_xlfn.IFNA(INDEX($A$5:$C$68,MATCH(19,$A$5:$A$68,0),2),"")</f>
        <v>#NAME?</v>
      </c>
      <c r="O11" s="20" t="e">
        <f>_xlfn.IFNA(INDEX($A$5:$C$68,MATCH(19,$A$5:$A$68,0),3),"")</f>
        <v>#NAME?</v>
      </c>
      <c r="P11" s="19">
        <v>19</v>
      </c>
      <c r="Q11" s="18"/>
    </row>
    <row r="12" spans="1:17" ht="17.25" customHeight="1">
      <c r="A12" s="20"/>
      <c r="B12" s="20"/>
      <c r="C12" s="22"/>
      <c r="D12" s="18"/>
      <c r="E12" s="18"/>
      <c r="F12" s="57">
        <v>2</v>
      </c>
      <c r="G12" s="123"/>
      <c r="H12" s="117"/>
      <c r="I12" s="140"/>
      <c r="J12" s="140"/>
      <c r="K12" s="142"/>
      <c r="L12" s="119"/>
      <c r="M12" s="112"/>
      <c r="N12" s="54"/>
      <c r="O12" s="23"/>
      <c r="P12" s="19"/>
      <c r="Q12" s="18"/>
    </row>
    <row r="13" spans="1:17" ht="17.25" customHeight="1">
      <c r="A13" s="20"/>
      <c r="B13" s="20"/>
      <c r="C13" s="22"/>
      <c r="D13" s="18">
        <f>D11+1</f>
        <v>5</v>
      </c>
      <c r="E13" s="137" t="e">
        <f>_xlfn.IFNA(INDEX($A$5:$C$68,MATCH(D13,$A$5:$A$68,0),3),"")</f>
        <v>#NAME?</v>
      </c>
      <c r="F13" s="138" t="e">
        <f>_xlfn.IFNA(INDEX($A$5:$C$68,MATCH(D13,$A$5:$A$68,0),2),"")</f>
        <v>#NAME?</v>
      </c>
      <c r="G13" s="117"/>
      <c r="H13" s="117"/>
      <c r="I13" s="140"/>
      <c r="J13" s="140"/>
      <c r="K13" s="142"/>
      <c r="L13" s="119"/>
      <c r="M13" s="112"/>
      <c r="N13" s="20" t="e">
        <f>_xlfn.IFNA(INDEX($A$5:$C$68,MATCH(20,$A$5:$A$68,0),2),"")</f>
        <v>#NAME?</v>
      </c>
      <c r="O13" s="20" t="e">
        <f>_xlfn.IFNA(INDEX($A$5:$C$68,MATCH(20,$A$5:$A$68,0),3),"")</f>
        <v>#NAME?</v>
      </c>
      <c r="P13" s="19">
        <v>20</v>
      </c>
      <c r="Q13" s="18"/>
    </row>
    <row r="14" spans="1:17" ht="17.25" customHeight="1">
      <c r="A14" s="20"/>
      <c r="B14" s="20"/>
      <c r="C14" s="22"/>
      <c r="D14" s="18"/>
      <c r="E14" s="18"/>
      <c r="F14" s="53"/>
      <c r="G14" s="118">
        <v>17</v>
      </c>
      <c r="H14" s="123"/>
      <c r="I14" s="140"/>
      <c r="J14" s="140"/>
      <c r="K14" s="142"/>
      <c r="L14" s="124"/>
      <c r="M14" s="125"/>
      <c r="N14" s="31">
        <v>10</v>
      </c>
      <c r="O14" s="23"/>
      <c r="P14" s="19"/>
      <c r="Q14" s="18"/>
    </row>
    <row r="15" spans="1:17" ht="17.25" customHeight="1">
      <c r="A15" s="20"/>
      <c r="B15" s="20"/>
      <c r="C15" s="22"/>
      <c r="D15" s="18">
        <f>D13+1</f>
        <v>6</v>
      </c>
      <c r="E15" s="137" t="e">
        <f>_xlfn.IFNA(INDEX($A$5:$C$68,MATCH(D15,$A$5:$A$68,0),3),"")</f>
        <v>#NAME?</v>
      </c>
      <c r="F15" s="138" t="e">
        <f>_xlfn.IFNA(INDEX($A$5:$C$68,MATCH(D15,$A$5:$A$68,0),2),"")</f>
        <v>#NAME?</v>
      </c>
      <c r="G15" s="117"/>
      <c r="H15" s="117"/>
      <c r="I15" s="132"/>
      <c r="J15" s="140"/>
      <c r="K15" s="142"/>
      <c r="L15" s="124"/>
      <c r="M15" s="112"/>
      <c r="N15" s="20" t="e">
        <f>_xlfn.IFNA(INDEX($A$5:$C$68,MATCH(21,$A$5:$A$68,0),2),"")</f>
        <v>#NAME?</v>
      </c>
      <c r="O15" s="20" t="e">
        <f>_xlfn.IFNA(INDEX($A$5:$C$68,MATCH(21,$A$5:$A$68,0),3),"")</f>
        <v>#NAME?</v>
      </c>
      <c r="P15" s="19">
        <v>21</v>
      </c>
      <c r="Q15" s="18"/>
    </row>
    <row r="16" spans="1:17" ht="17.25" customHeight="1">
      <c r="A16" s="20"/>
      <c r="B16" s="20"/>
      <c r="C16" s="22"/>
      <c r="D16" s="18"/>
      <c r="E16" s="18"/>
      <c r="F16" s="56">
        <v>3</v>
      </c>
      <c r="G16" s="123"/>
      <c r="H16" s="117"/>
      <c r="I16" s="132"/>
      <c r="J16" s="140"/>
      <c r="K16" s="142"/>
      <c r="L16" s="125"/>
      <c r="M16" s="112">
        <v>21</v>
      </c>
      <c r="N16" s="54"/>
      <c r="O16" s="23"/>
      <c r="P16" s="19"/>
      <c r="Q16" s="18"/>
    </row>
    <row r="17" spans="1:17" ht="17.25" customHeight="1">
      <c r="A17" s="20"/>
      <c r="B17" s="20"/>
      <c r="C17" s="22"/>
      <c r="D17" s="18">
        <f>D15+1</f>
        <v>7</v>
      </c>
      <c r="E17" s="137" t="e">
        <f>_xlfn.IFNA(INDEX($A$5:$C$68,MATCH(D17,$A$5:$A$68,0),3),"")</f>
        <v>#NAME?</v>
      </c>
      <c r="F17" s="138" t="e">
        <f>_xlfn.IFNA(INDEX($A$5:$C$68,MATCH(D17,$A$5:$A$68,0),2),"")</f>
        <v>#NAME?</v>
      </c>
      <c r="G17" s="117"/>
      <c r="H17" s="118"/>
      <c r="I17" s="132"/>
      <c r="J17" s="143">
        <v>30</v>
      </c>
      <c r="K17" s="140"/>
      <c r="L17" s="124"/>
      <c r="M17" s="112"/>
      <c r="N17" s="20" t="e">
        <f>_xlfn.IFNA(INDEX($A$5:$C$68,MATCH(22,$A$5:$A$68,0),2),"")</f>
        <v>#NAME?</v>
      </c>
      <c r="O17" s="20" t="e">
        <f>_xlfn.IFNA(INDEX($A$5:$C$68,MATCH(22,$A$5:$A$68,0),3),"")</f>
        <v>#NAME?</v>
      </c>
      <c r="P17" s="19">
        <v>22</v>
      </c>
      <c r="Q17" s="18"/>
    </row>
    <row r="18" spans="1:17" ht="17.25" customHeight="1">
      <c r="A18" s="20"/>
      <c r="B18" s="20"/>
      <c r="C18" s="22"/>
      <c r="D18" s="18"/>
      <c r="E18" s="18"/>
      <c r="F18" s="53"/>
      <c r="G18" s="118"/>
      <c r="H18" s="118"/>
      <c r="I18" s="132">
        <v>28</v>
      </c>
      <c r="J18" s="114"/>
      <c r="K18" s="126">
        <v>29</v>
      </c>
      <c r="L18" s="124"/>
      <c r="M18" s="125"/>
      <c r="N18" s="31">
        <v>11</v>
      </c>
      <c r="O18" s="18"/>
      <c r="P18" s="19"/>
      <c r="Q18" s="18"/>
    </row>
    <row r="19" spans="1:17" ht="17.25" customHeight="1">
      <c r="A19" s="20"/>
      <c r="B19" s="20"/>
      <c r="C19" s="22"/>
      <c r="D19" s="18">
        <f>D17+1</f>
        <v>8</v>
      </c>
      <c r="E19" s="137" t="e">
        <f>_xlfn.IFNA(INDEX($A$5:$C$68,MATCH(D19,$A$5:$A$68,0),3),"")</f>
        <v>#NAME?</v>
      </c>
      <c r="F19" s="138" t="e">
        <f>_xlfn.IFNA(INDEX($A$5:$C$68,MATCH(D19,$A$5:$A$68,0),2),"")</f>
        <v>#NAME?</v>
      </c>
      <c r="G19" s="117"/>
      <c r="H19" s="118"/>
      <c r="I19" s="132"/>
      <c r="J19" s="143">
        <v>31</v>
      </c>
      <c r="K19" s="140"/>
      <c r="L19" s="119"/>
      <c r="M19" s="112"/>
      <c r="N19" s="20" t="e">
        <f>_xlfn.IFNA(INDEX($A$5:$C$68,MATCH(23,$A$5:$A$68,0),2),"")</f>
        <v>#NAME?</v>
      </c>
      <c r="O19" s="20" t="e">
        <f>_xlfn.IFNA(INDEX($A$5:$C$68,MATCH(23,$A$5:$A$68,0),3),"")</f>
        <v>#NAME?</v>
      </c>
      <c r="P19" s="19">
        <v>23</v>
      </c>
      <c r="Q19" s="18"/>
    </row>
    <row r="20" spans="1:17" ht="17.25" customHeight="1">
      <c r="A20" s="20"/>
      <c r="B20" s="20"/>
      <c r="C20" s="22"/>
      <c r="D20" s="18"/>
      <c r="E20" s="18"/>
      <c r="F20" s="56">
        <v>4</v>
      </c>
      <c r="G20" s="123"/>
      <c r="H20" s="117"/>
      <c r="I20" s="132"/>
      <c r="J20" s="140"/>
      <c r="K20" s="140"/>
      <c r="L20" s="119"/>
      <c r="M20" s="112"/>
      <c r="N20" s="54"/>
      <c r="O20" s="23"/>
      <c r="P20" s="19"/>
      <c r="Q20" s="18"/>
    </row>
    <row r="21" spans="1:17" ht="17.25" customHeight="1">
      <c r="A21" s="20"/>
      <c r="B21" s="20"/>
      <c r="C21" s="22"/>
      <c r="D21" s="18">
        <f>D19+1</f>
        <v>9</v>
      </c>
      <c r="E21" s="137" t="e">
        <f>_xlfn.IFNA(INDEX($A$5:$C$68,MATCH(D21,$A$5:$A$68,0),3),"")</f>
        <v>#NAME?</v>
      </c>
      <c r="F21" s="138" t="e">
        <f>_xlfn.IFNA(INDEX($A$5:$C$68,MATCH(D21,$A$5:$A$68,0),2),"")</f>
        <v>#NAME?</v>
      </c>
      <c r="G21" s="117"/>
      <c r="H21" s="117"/>
      <c r="I21" s="132"/>
      <c r="J21" s="140"/>
      <c r="K21" s="140"/>
      <c r="L21" s="119"/>
      <c r="M21" s="112"/>
      <c r="N21" s="20" t="e">
        <f>_xlfn.IFNA(INDEX($A$5:$C$68,MATCH(24,$A$5:$A$68,0),2),"")</f>
        <v>#NAME?</v>
      </c>
      <c r="O21" s="20" t="e">
        <f>_xlfn.IFNA(INDEX($A$5:$C$68,MATCH(24,$A$5:$A$68,0),3),"")</f>
        <v>#NAME?</v>
      </c>
      <c r="P21" s="19">
        <v>24</v>
      </c>
      <c r="Q21" s="18"/>
    </row>
    <row r="22" spans="1:17" ht="17.25" customHeight="1">
      <c r="A22" s="20"/>
      <c r="B22" s="20"/>
      <c r="C22" s="22"/>
      <c r="D22" s="18"/>
      <c r="E22" s="18"/>
      <c r="F22" s="53"/>
      <c r="G22" s="118">
        <v>18</v>
      </c>
      <c r="H22" s="123"/>
      <c r="I22" s="140"/>
      <c r="J22" s="140"/>
      <c r="K22" s="140"/>
      <c r="L22" s="124"/>
      <c r="M22" s="125"/>
      <c r="N22" s="31">
        <v>12</v>
      </c>
      <c r="O22" s="23"/>
      <c r="P22" s="19"/>
      <c r="Q22" s="18"/>
    </row>
    <row r="23" spans="1:17" ht="17.25" customHeight="1">
      <c r="A23" s="20"/>
      <c r="B23" s="20"/>
      <c r="C23" s="22"/>
      <c r="D23" s="18">
        <f>D21+1</f>
        <v>10</v>
      </c>
      <c r="E23" s="137" t="e">
        <f>_xlfn.IFNA(INDEX($A$5:$C$68,MATCH(D23,$A$5:$A$68,0),3),"")</f>
        <v>#NAME?</v>
      </c>
      <c r="F23" s="138" t="e">
        <f>_xlfn.IFNA(INDEX($A$5:$C$68,MATCH(D23,$A$5:$A$68,0),2),"")</f>
        <v>#NAME?</v>
      </c>
      <c r="G23" s="117"/>
      <c r="H23" s="117"/>
      <c r="I23" s="140"/>
      <c r="J23" s="140"/>
      <c r="K23" s="140"/>
      <c r="L23" s="124"/>
      <c r="M23" s="112"/>
      <c r="N23" s="20" t="e">
        <f>_xlfn.IFNA(INDEX($A$5:$C$68,MATCH(25,$A$5:$A$68,0),2),"")</f>
        <v>#NAME?</v>
      </c>
      <c r="O23" s="20" t="e">
        <f>_xlfn.IFNA(INDEX($A$5:$C$68,MATCH(25,$A$5:$A$68,0),3),"")</f>
        <v>#NAME?</v>
      </c>
      <c r="P23" s="19">
        <v>25</v>
      </c>
      <c r="Q23" s="18"/>
    </row>
    <row r="24" spans="1:17" ht="17.25" customHeight="1">
      <c r="A24" s="20"/>
      <c r="B24" s="20"/>
      <c r="C24" s="22"/>
      <c r="D24" s="18"/>
      <c r="E24" s="18"/>
      <c r="F24" s="58">
        <v>5</v>
      </c>
      <c r="G24" s="123"/>
      <c r="H24" s="117"/>
      <c r="I24" s="140"/>
      <c r="J24" s="140"/>
      <c r="K24" s="142"/>
      <c r="L24" s="125"/>
      <c r="M24" s="112">
        <v>22</v>
      </c>
      <c r="N24" s="54"/>
      <c r="O24" s="23"/>
      <c r="P24" s="19"/>
      <c r="Q24" s="18"/>
    </row>
    <row r="25" spans="1:17" ht="17.25" customHeight="1">
      <c r="A25" s="20"/>
      <c r="B25" s="20"/>
      <c r="C25" s="22"/>
      <c r="D25" s="18">
        <f>D23+1</f>
        <v>11</v>
      </c>
      <c r="E25" s="137" t="e">
        <f>_xlfn.IFNA(INDEX($A$5:$C$68,MATCH(D25,$A$5:$A$68,0),3),"")</f>
        <v>#NAME?</v>
      </c>
      <c r="F25" s="138" t="e">
        <f>_xlfn.IFNA(INDEX($A$5:$C$68,MATCH(D25,$A$5:$A$68,0),2),"")</f>
        <v>#NAME?</v>
      </c>
      <c r="G25" s="117"/>
      <c r="H25" s="118"/>
      <c r="I25" s="140"/>
      <c r="J25" s="140"/>
      <c r="K25" s="142"/>
      <c r="L25" s="124"/>
      <c r="M25" s="112"/>
      <c r="N25" s="20" t="e">
        <f>_xlfn.IFNA(INDEX($A$5:$C$68,MATCH(26,$A$5:$A$68,0),2),"")</f>
        <v>#NAME?</v>
      </c>
      <c r="O25" s="20" t="e">
        <f>_xlfn.IFNA(INDEX($A$5:$C$68,MATCH(26,$A$5:$A$68,0),3),"")</f>
        <v>#NAME?</v>
      </c>
      <c r="P25" s="19">
        <v>26</v>
      </c>
      <c r="Q25" s="18"/>
    </row>
    <row r="26" spans="1:17" ht="17.25" customHeight="1">
      <c r="A26" s="20"/>
      <c r="B26" s="20"/>
      <c r="C26" s="22"/>
      <c r="D26" s="18"/>
      <c r="E26" s="18"/>
      <c r="F26" s="53"/>
      <c r="G26" s="118"/>
      <c r="H26" s="118">
        <v>25</v>
      </c>
      <c r="I26" s="136"/>
      <c r="J26" s="140"/>
      <c r="K26" s="121"/>
      <c r="L26" s="124">
        <v>27</v>
      </c>
      <c r="M26" s="125"/>
      <c r="N26" s="31">
        <v>13</v>
      </c>
      <c r="O26" s="23"/>
      <c r="P26" s="19"/>
      <c r="Q26" s="18"/>
    </row>
    <row r="27" spans="1:17" ht="17.25" customHeight="1">
      <c r="A27" s="20"/>
      <c r="B27" s="20"/>
      <c r="C27" s="22"/>
      <c r="D27" s="18">
        <f>D25+1</f>
        <v>12</v>
      </c>
      <c r="E27" s="137" t="e">
        <f>_xlfn.IFNA(INDEX($A$5:$C$68,MATCH(D27,$A$5:$A$68,0),3),"")</f>
        <v>#NAME?</v>
      </c>
      <c r="F27" s="138" t="e">
        <f>_xlfn.IFNA(INDEX($A$5:$C$68,MATCH(D27,$A$5:$A$68,0),2),"")</f>
        <v>#NAME?</v>
      </c>
      <c r="G27" s="117"/>
      <c r="H27" s="118"/>
      <c r="I27" s="140"/>
      <c r="J27" s="132"/>
      <c r="K27" s="141"/>
      <c r="L27" s="119"/>
      <c r="M27" s="112"/>
      <c r="N27" s="20" t="e">
        <f>_xlfn.IFNA(INDEX($A$5:$C$68,MATCH(27,$A$5:$A$68,0),2),"")</f>
        <v>#NAME?</v>
      </c>
      <c r="O27" s="20" t="e">
        <f>_xlfn.IFNA(INDEX($A$5:$C$68,MATCH(27,$A$5:$A$68,0),3),"")</f>
        <v>#NAME?</v>
      </c>
      <c r="P27" s="19">
        <v>27</v>
      </c>
      <c r="Q27" s="18"/>
    </row>
    <row r="28" spans="1:17" ht="17.25" customHeight="1">
      <c r="A28" s="20"/>
      <c r="B28" s="20"/>
      <c r="C28" s="22"/>
      <c r="D28" s="18"/>
      <c r="E28" s="18"/>
      <c r="F28" s="56">
        <v>6</v>
      </c>
      <c r="G28" s="123"/>
      <c r="H28" s="117"/>
      <c r="I28" s="140"/>
      <c r="J28" s="132"/>
      <c r="K28" s="141"/>
      <c r="L28" s="119"/>
      <c r="M28" s="112"/>
      <c r="N28" s="54"/>
      <c r="O28" s="23"/>
      <c r="P28" s="19"/>
      <c r="Q28" s="18"/>
    </row>
    <row r="29" spans="1:17" ht="17.25" customHeight="1">
      <c r="A29" s="20"/>
      <c r="B29" s="20"/>
      <c r="C29" s="22"/>
      <c r="D29" s="18">
        <f>D27+1</f>
        <v>13</v>
      </c>
      <c r="E29" s="137" t="e">
        <f>_xlfn.IFNA(INDEX($A$5:$C$68,MATCH(D29,$A$5:$A$68,0),3),"")</f>
        <v>#NAME?</v>
      </c>
      <c r="F29" s="138" t="e">
        <f>_xlfn.IFNA(INDEX($A$5:$C$68,MATCH(D29,$A$5:$A$68,0),2),"")</f>
        <v>#NAME?</v>
      </c>
      <c r="G29" s="117"/>
      <c r="H29" s="117"/>
      <c r="I29" s="140"/>
      <c r="J29" s="132"/>
      <c r="K29" s="141"/>
      <c r="L29" s="119"/>
      <c r="M29" s="112"/>
      <c r="N29" s="20" t="e">
        <f>_xlfn.IFNA(INDEX($A$5:$C$68,MATCH(28,$A$5:$A$68,0),2),"")</f>
        <v>#NAME?</v>
      </c>
      <c r="O29" s="20" t="e">
        <f>_xlfn.IFNA(INDEX($A$5:$C$68,MATCH(28,$A$5:$A$68,0),3),"")</f>
        <v>#NAME?</v>
      </c>
      <c r="P29" s="19">
        <v>28</v>
      </c>
      <c r="Q29" s="18"/>
    </row>
    <row r="30" spans="1:17" ht="17.25" customHeight="1">
      <c r="A30" s="20"/>
      <c r="B30" s="20"/>
      <c r="C30" s="22"/>
      <c r="D30" s="18"/>
      <c r="E30" s="18"/>
      <c r="F30" s="53"/>
      <c r="G30" s="118">
        <v>19</v>
      </c>
      <c r="H30" s="123"/>
      <c r="I30" s="140"/>
      <c r="J30" s="132"/>
      <c r="K30" s="141"/>
      <c r="L30" s="124"/>
      <c r="M30" s="125"/>
      <c r="N30" s="31">
        <v>14</v>
      </c>
      <c r="O30" s="18"/>
      <c r="P30" s="19"/>
      <c r="Q30" s="18"/>
    </row>
    <row r="31" spans="1:17" ht="17.25" customHeight="1">
      <c r="A31" s="20"/>
      <c r="B31" s="20"/>
      <c r="C31" s="22"/>
      <c r="D31" s="18">
        <f>D29+1</f>
        <v>14</v>
      </c>
      <c r="E31" s="137" t="e">
        <f>_xlfn.IFNA(INDEX($A$5:$C$68,MATCH(D31,$A$5:$A$68,0),3),"")</f>
        <v>#NAME?</v>
      </c>
      <c r="F31" s="138" t="e">
        <f>_xlfn.IFNA(INDEX($A$5:$C$68,MATCH(D31,$A$5:$A$68,0),2),"")</f>
        <v>#NAME?</v>
      </c>
      <c r="G31" s="117"/>
      <c r="H31" s="117"/>
      <c r="I31" s="132"/>
      <c r="J31" s="132"/>
      <c r="K31" s="141"/>
      <c r="L31" s="125"/>
      <c r="M31" s="112">
        <v>23</v>
      </c>
      <c r="N31" s="20" t="e">
        <f>_xlfn.IFNA(INDEX($A$5:$C$68,MATCH(29,$A$5:$A$68,0),2),"")</f>
        <v>#NAME?</v>
      </c>
      <c r="O31" s="20" t="e">
        <f>_xlfn.IFNA(INDEX($A$5:$C$68,MATCH(29,$A$5:$A$68,0),3),"")</f>
        <v>#NAME?</v>
      </c>
      <c r="P31" s="19">
        <v>29</v>
      </c>
      <c r="Q31" s="18"/>
    </row>
    <row r="32" spans="1:17" ht="17.25" customHeight="1">
      <c r="A32" s="20"/>
      <c r="B32" s="20"/>
      <c r="C32" s="22"/>
      <c r="D32" s="18"/>
      <c r="E32" s="18"/>
      <c r="F32" s="56">
        <v>7</v>
      </c>
      <c r="G32" s="123"/>
      <c r="H32" s="117"/>
      <c r="I32" s="132"/>
      <c r="J32" s="132"/>
      <c r="K32" s="108"/>
      <c r="L32" s="124"/>
      <c r="M32" s="112"/>
      <c r="N32" s="54"/>
      <c r="O32" s="23"/>
      <c r="P32" s="19"/>
      <c r="Q32" s="18"/>
    </row>
    <row r="33" spans="1:17" ht="17.25" customHeight="1">
      <c r="A33" s="20"/>
      <c r="B33" s="20"/>
      <c r="C33" s="22"/>
      <c r="D33" s="18">
        <f>D31+1</f>
        <v>15</v>
      </c>
      <c r="E33" s="137" t="e">
        <f>_xlfn.IFNA(INDEX($A$5:$C$68,MATCH(D33,$A$5:$A$68,0),3),"")</f>
        <v>#NAME?</v>
      </c>
      <c r="F33" s="138" t="e">
        <f>_xlfn.IFNA(INDEX($A$5:$C$68,MATCH(D33,$A$5:$A$68,0),2),"")</f>
        <v>#NAME?</v>
      </c>
      <c r="G33" s="117"/>
      <c r="H33" s="118"/>
      <c r="I33" s="132"/>
      <c r="J33" s="132"/>
      <c r="K33" s="108"/>
      <c r="L33" s="124"/>
      <c r="M33" s="112"/>
      <c r="N33" s="20" t="e">
        <f>_xlfn.IFNA(INDEX($A$5:$C$68,MATCH(30,$A$5:$A$68,0),2),"")</f>
        <v>#NAME?</v>
      </c>
      <c r="O33" s="20" t="e">
        <f>_xlfn.IFNA(INDEX($A$5:$C$68,MATCH(30,$A$5:$A$68,0),3),"")</f>
        <v>#NAME?</v>
      </c>
      <c r="P33" s="19">
        <v>30</v>
      </c>
      <c r="Q33" s="18"/>
    </row>
    <row r="34" spans="1:17" ht="17.25" customHeight="1">
      <c r="A34" s="20"/>
      <c r="B34" s="20"/>
      <c r="C34" s="22"/>
      <c r="D34" s="18"/>
      <c r="E34" s="18"/>
      <c r="F34" s="53"/>
      <c r="G34" s="118"/>
      <c r="H34" s="118"/>
      <c r="I34" s="132"/>
      <c r="J34" s="132"/>
      <c r="K34" s="108"/>
      <c r="L34" s="124"/>
      <c r="M34" s="125"/>
      <c r="N34" s="31">
        <v>15</v>
      </c>
      <c r="O34" s="23"/>
      <c r="P34" s="19"/>
      <c r="Q34" s="18"/>
    </row>
    <row r="35" spans="1:17" ht="17.25" customHeight="1">
      <c r="A35" s="20"/>
      <c r="B35" s="20"/>
      <c r="C35" s="22"/>
      <c r="D35" s="18"/>
      <c r="E35" s="23"/>
      <c r="F35" s="53"/>
      <c r="G35" s="118"/>
      <c r="H35" s="118"/>
      <c r="I35" s="132"/>
      <c r="J35" s="132"/>
      <c r="K35" s="108"/>
      <c r="L35" s="112"/>
      <c r="M35" s="112"/>
      <c r="N35" s="20" t="e">
        <f>_xlfn.IFNA(INDEX($A$5:$C$68,MATCH(31,$A$5:$A$68,0),2),"")</f>
        <v>#NAME?</v>
      </c>
      <c r="O35" s="20" t="e">
        <f>_xlfn.IFNA(INDEX($A$5:$C$68,MATCH(31,$A$5:$A$68,0),3),"")</f>
        <v>#NAME?</v>
      </c>
      <c r="P35" s="19">
        <v>31</v>
      </c>
      <c r="Q35" s="18"/>
    </row>
    <row r="36" spans="1:17" ht="11.25">
      <c r="A36" s="25"/>
      <c r="B36" s="23"/>
      <c r="C36" s="23"/>
      <c r="D36" s="18"/>
      <c r="E36" s="18"/>
      <c r="F36" s="54"/>
      <c r="G36" s="111"/>
      <c r="H36" s="111"/>
      <c r="I36" s="108"/>
      <c r="J36" s="108"/>
      <c r="K36" s="108"/>
      <c r="L36" s="112"/>
      <c r="M36" s="112"/>
      <c r="N36" s="54"/>
      <c r="O36" s="18"/>
      <c r="P36" s="19"/>
      <c r="Q36" s="18"/>
    </row>
    <row r="37" spans="1:17" ht="11.25">
      <c r="A37" s="25"/>
      <c r="B37" s="23"/>
      <c r="C37" s="23"/>
      <c r="D37" s="23"/>
      <c r="E37" s="23"/>
      <c r="F37" s="53"/>
      <c r="G37" s="118"/>
      <c r="H37" s="118"/>
      <c r="I37" s="132"/>
      <c r="J37" s="108"/>
      <c r="K37" s="108"/>
      <c r="L37" s="112"/>
      <c r="M37" s="112"/>
      <c r="N37" s="54"/>
      <c r="O37" s="18"/>
      <c r="P37" s="19"/>
      <c r="Q37" s="18"/>
    </row>
    <row r="38" spans="1:9" ht="11.25">
      <c r="A38" s="16"/>
      <c r="B38" s="15"/>
      <c r="C38" s="15"/>
      <c r="D38" s="15"/>
      <c r="E38" s="15"/>
      <c r="F38" s="55"/>
      <c r="G38" s="134"/>
      <c r="H38" s="134"/>
      <c r="I38" s="133"/>
    </row>
    <row r="39" spans="1:9" ht="11.25">
      <c r="A39" s="16"/>
      <c r="B39" s="15"/>
      <c r="C39" s="15"/>
      <c r="D39" s="15"/>
      <c r="E39" s="15"/>
      <c r="F39" s="55"/>
      <c r="G39" s="134"/>
      <c r="H39" s="134"/>
      <c r="I39" s="133"/>
    </row>
    <row r="40" spans="1:9" ht="11.25">
      <c r="A40" s="16"/>
      <c r="B40" s="15"/>
      <c r="C40" s="15"/>
      <c r="D40" s="15"/>
      <c r="E40" s="15"/>
      <c r="F40" s="55"/>
      <c r="G40" s="134"/>
      <c r="H40" s="134"/>
      <c r="I40" s="133"/>
    </row>
    <row r="41" spans="1:9" ht="11.25">
      <c r="A41" s="16"/>
      <c r="B41" s="15"/>
      <c r="C41" s="15"/>
      <c r="D41" s="15"/>
      <c r="E41" s="15"/>
      <c r="F41" s="55"/>
      <c r="G41" s="134"/>
      <c r="H41" s="134"/>
      <c r="I41" s="133"/>
    </row>
    <row r="42" spans="1:9" ht="11.25">
      <c r="A42" s="16"/>
      <c r="B42" s="15"/>
      <c r="C42" s="15"/>
      <c r="D42" s="15"/>
      <c r="E42" s="15"/>
      <c r="F42" s="55"/>
      <c r="G42" s="134"/>
      <c r="H42" s="134"/>
      <c r="I42" s="133"/>
    </row>
    <row r="43" spans="1:9" ht="11.25">
      <c r="A43" s="16"/>
      <c r="B43" s="15"/>
      <c r="C43" s="15"/>
      <c r="D43" s="15"/>
      <c r="E43" s="15"/>
      <c r="F43" s="55"/>
      <c r="G43" s="134"/>
      <c r="H43" s="134"/>
      <c r="I43" s="133"/>
    </row>
    <row r="44" spans="1:9" ht="11.25">
      <c r="A44" s="16"/>
      <c r="B44" s="15"/>
      <c r="C44" s="15"/>
      <c r="D44" s="15"/>
      <c r="E44" s="15"/>
      <c r="F44" s="55"/>
      <c r="G44" s="134"/>
      <c r="H44" s="134"/>
      <c r="I44" s="133"/>
    </row>
    <row r="45" spans="1:9" ht="11.25">
      <c r="A45" s="16"/>
      <c r="B45" s="15"/>
      <c r="C45" s="15"/>
      <c r="D45" s="15"/>
      <c r="E45" s="15"/>
      <c r="F45" s="55"/>
      <c r="G45" s="134"/>
      <c r="H45" s="134"/>
      <c r="I45" s="133"/>
    </row>
    <row r="46" spans="1:9" ht="11.25">
      <c r="A46" s="16"/>
      <c r="B46" s="15"/>
      <c r="C46" s="15"/>
      <c r="D46" s="15"/>
      <c r="E46" s="15"/>
      <c r="F46" s="55"/>
      <c r="G46" s="134"/>
      <c r="H46" s="134"/>
      <c r="I46" s="133"/>
    </row>
    <row r="47" spans="1:9" ht="11.25">
      <c r="A47" s="16"/>
      <c r="B47" s="15"/>
      <c r="C47" s="15"/>
      <c r="D47" s="15"/>
      <c r="E47" s="15"/>
      <c r="F47" s="55"/>
      <c r="G47" s="134"/>
      <c r="H47" s="134"/>
      <c r="I47" s="133"/>
    </row>
    <row r="48" spans="1:9" ht="11.25">
      <c r="A48" s="16"/>
      <c r="B48" s="15"/>
      <c r="C48" s="15"/>
      <c r="D48" s="15"/>
      <c r="E48" s="15"/>
      <c r="F48" s="55"/>
      <c r="G48" s="134"/>
      <c r="H48" s="134"/>
      <c r="I48" s="133"/>
    </row>
    <row r="49" spans="1:9" ht="11.25">
      <c r="A49" s="16"/>
      <c r="B49" s="15"/>
      <c r="C49" s="15"/>
      <c r="D49" s="15"/>
      <c r="E49" s="15"/>
      <c r="F49" s="55"/>
      <c r="G49" s="134"/>
      <c r="H49" s="134"/>
      <c r="I49" s="133"/>
    </row>
    <row r="50" spans="1:9" ht="11.25">
      <c r="A50" s="16"/>
      <c r="B50" s="15"/>
      <c r="C50" s="15"/>
      <c r="D50" s="15"/>
      <c r="E50" s="15"/>
      <c r="F50" s="55"/>
      <c r="G50" s="134"/>
      <c r="H50" s="134"/>
      <c r="I50" s="133"/>
    </row>
    <row r="51" spans="1:9" ht="11.25">
      <c r="A51" s="16"/>
      <c r="B51" s="15"/>
      <c r="C51" s="15"/>
      <c r="D51" s="15"/>
      <c r="E51" s="15"/>
      <c r="F51" s="55"/>
      <c r="G51" s="134"/>
      <c r="H51" s="134"/>
      <c r="I51" s="133"/>
    </row>
    <row r="52" spans="1:9" ht="11.25">
      <c r="A52" s="16"/>
      <c r="B52" s="15"/>
      <c r="C52" s="15"/>
      <c r="D52" s="15"/>
      <c r="E52" s="15"/>
      <c r="F52" s="55"/>
      <c r="G52" s="134"/>
      <c r="H52" s="134"/>
      <c r="I52" s="133"/>
    </row>
    <row r="53" spans="1:9" ht="11.25">
      <c r="A53" s="16"/>
      <c r="B53" s="15"/>
      <c r="C53" s="15"/>
      <c r="D53" s="15"/>
      <c r="E53" s="15"/>
      <c r="F53" s="55"/>
      <c r="G53" s="134"/>
      <c r="H53" s="134"/>
      <c r="I53" s="133"/>
    </row>
    <row r="54" spans="1:9" ht="11.25">
      <c r="A54" s="16"/>
      <c r="B54" s="15"/>
      <c r="C54" s="15"/>
      <c r="D54" s="15"/>
      <c r="E54" s="15"/>
      <c r="F54" s="55"/>
      <c r="G54" s="134"/>
      <c r="H54" s="134"/>
      <c r="I54" s="133"/>
    </row>
    <row r="55" spans="1:9" ht="11.25">
      <c r="A55" s="16"/>
      <c r="B55" s="15"/>
      <c r="C55" s="15"/>
      <c r="D55" s="15"/>
      <c r="E55" s="15"/>
      <c r="F55" s="55"/>
      <c r="G55" s="134"/>
      <c r="H55" s="134"/>
      <c r="I55" s="133"/>
    </row>
    <row r="56" spans="1:9" ht="11.25">
      <c r="A56" s="16"/>
      <c r="B56" s="15"/>
      <c r="C56" s="15"/>
      <c r="D56" s="15"/>
      <c r="E56" s="15"/>
      <c r="F56" s="55"/>
      <c r="G56" s="134"/>
      <c r="H56" s="134"/>
      <c r="I56" s="133"/>
    </row>
    <row r="57" spans="1:9" ht="11.25">
      <c r="A57" s="16"/>
      <c r="B57" s="15"/>
      <c r="C57" s="15"/>
      <c r="D57" s="15"/>
      <c r="E57" s="15"/>
      <c r="F57" s="55"/>
      <c r="G57" s="134"/>
      <c r="H57" s="134"/>
      <c r="I57" s="133"/>
    </row>
    <row r="58" spans="1:9" ht="11.25">
      <c r="A58" s="16"/>
      <c r="B58" s="15"/>
      <c r="C58" s="15"/>
      <c r="D58" s="15"/>
      <c r="E58" s="15"/>
      <c r="F58" s="55"/>
      <c r="G58" s="134"/>
      <c r="H58" s="134"/>
      <c r="I58" s="133"/>
    </row>
    <row r="59" spans="1:9" ht="11.25">
      <c r="A59" s="16"/>
      <c r="B59" s="15"/>
      <c r="C59" s="15"/>
      <c r="D59" s="15"/>
      <c r="E59" s="15"/>
      <c r="F59" s="55"/>
      <c r="G59" s="134"/>
      <c r="H59" s="134"/>
      <c r="I59" s="133"/>
    </row>
    <row r="60" spans="1:9" ht="11.25">
      <c r="A60" s="16"/>
      <c r="B60" s="15"/>
      <c r="C60" s="15"/>
      <c r="D60" s="15"/>
      <c r="E60" s="15"/>
      <c r="F60" s="55"/>
      <c r="G60" s="134"/>
      <c r="H60" s="134"/>
      <c r="I60" s="133"/>
    </row>
    <row r="61" spans="1:9" ht="11.25">
      <c r="A61" s="16"/>
      <c r="B61" s="15"/>
      <c r="C61" s="15"/>
      <c r="D61" s="15"/>
      <c r="E61" s="15"/>
      <c r="F61" s="55"/>
      <c r="G61" s="134"/>
      <c r="H61" s="134"/>
      <c r="I61" s="133"/>
    </row>
    <row r="62" spans="1:9" ht="11.25">
      <c r="A62" s="16"/>
      <c r="B62" s="15"/>
      <c r="C62" s="15"/>
      <c r="D62" s="15"/>
      <c r="E62" s="15"/>
      <c r="F62" s="55"/>
      <c r="G62" s="134"/>
      <c r="H62" s="134"/>
      <c r="I62" s="133"/>
    </row>
    <row r="63" spans="1:9" ht="11.25">
      <c r="A63" s="16"/>
      <c r="B63" s="15"/>
      <c r="C63" s="15"/>
      <c r="D63" s="15"/>
      <c r="E63" s="15"/>
      <c r="F63" s="55"/>
      <c r="G63" s="134"/>
      <c r="H63" s="134"/>
      <c r="I63" s="133"/>
    </row>
    <row r="64" spans="1:9" ht="11.25">
      <c r="A64" s="16"/>
      <c r="B64" s="15"/>
      <c r="C64" s="15"/>
      <c r="D64" s="15"/>
      <c r="E64" s="15"/>
      <c r="F64" s="55"/>
      <c r="G64" s="134"/>
      <c r="H64" s="134"/>
      <c r="I64" s="133"/>
    </row>
    <row r="65" spans="1:9" ht="11.25">
      <c r="A65" s="16"/>
      <c r="B65" s="15"/>
      <c r="C65" s="15"/>
      <c r="D65" s="15"/>
      <c r="E65" s="15"/>
      <c r="F65" s="55"/>
      <c r="G65" s="134"/>
      <c r="H65" s="134"/>
      <c r="I65" s="133"/>
    </row>
    <row r="66" spans="1:9" ht="11.25">
      <c r="A66" s="16"/>
      <c r="B66" s="15"/>
      <c r="C66" s="15"/>
      <c r="D66" s="15"/>
      <c r="E66" s="15"/>
      <c r="F66" s="55"/>
      <c r="G66" s="134"/>
      <c r="H66" s="134"/>
      <c r="I66" s="133"/>
    </row>
    <row r="67" spans="1:9" ht="11.25">
      <c r="A67" s="16"/>
      <c r="B67" s="15"/>
      <c r="C67" s="15"/>
      <c r="D67" s="15"/>
      <c r="E67" s="15"/>
      <c r="F67" s="55"/>
      <c r="G67" s="134"/>
      <c r="H67" s="134"/>
      <c r="I67" s="133"/>
    </row>
    <row r="68" spans="1:9" ht="11.25">
      <c r="A68" s="16"/>
      <c r="B68" s="15"/>
      <c r="C68" s="15"/>
      <c r="D68" s="15"/>
      <c r="E68" s="15"/>
      <c r="F68" s="55"/>
      <c r="G68" s="134"/>
      <c r="H68" s="134"/>
      <c r="I68" s="133"/>
    </row>
    <row r="69" spans="4:9" ht="11.25">
      <c r="D69" s="15"/>
      <c r="E69" s="15"/>
      <c r="F69" s="55"/>
      <c r="G69" s="134"/>
      <c r="H69" s="134"/>
      <c r="I69" s="133"/>
    </row>
    <row r="70" spans="4:9" ht="11.25">
      <c r="D70" s="15"/>
      <c r="E70" s="15"/>
      <c r="F70" s="55"/>
      <c r="G70" s="134"/>
      <c r="H70" s="134"/>
      <c r="I70" s="133"/>
    </row>
    <row r="71" spans="4:9" ht="11.25">
      <c r="D71" s="15"/>
      <c r="E71" s="15"/>
      <c r="F71" s="55"/>
      <c r="G71" s="134"/>
      <c r="H71" s="134"/>
      <c r="I71" s="133"/>
    </row>
    <row r="72" spans="4:9" ht="11.25">
      <c r="D72" s="15"/>
      <c r="E72" s="15"/>
      <c r="F72" s="55"/>
      <c r="G72" s="134"/>
      <c r="H72" s="134"/>
      <c r="I72" s="133"/>
    </row>
    <row r="73" spans="4:9" ht="11.25">
      <c r="D73" s="15"/>
      <c r="E73" s="15"/>
      <c r="F73" s="55"/>
      <c r="G73" s="134"/>
      <c r="H73" s="134"/>
      <c r="I73" s="133"/>
    </row>
    <row r="74" spans="4:9" ht="11.25">
      <c r="D74" s="15"/>
      <c r="E74" s="15"/>
      <c r="F74" s="55"/>
      <c r="G74" s="134"/>
      <c r="H74" s="134"/>
      <c r="I74" s="133"/>
    </row>
    <row r="75" spans="4:9" ht="11.25">
      <c r="D75" s="15"/>
      <c r="E75" s="15"/>
      <c r="F75" s="55"/>
      <c r="G75" s="134"/>
      <c r="H75" s="134"/>
      <c r="I75" s="133"/>
    </row>
    <row r="76" spans="4:9" ht="11.25">
      <c r="D76" s="15"/>
      <c r="E76" s="15"/>
      <c r="F76" s="55"/>
      <c r="G76" s="134"/>
      <c r="H76" s="134"/>
      <c r="I76" s="133"/>
    </row>
    <row r="77" spans="4:9" ht="11.25">
      <c r="D77" s="15"/>
      <c r="E77" s="15"/>
      <c r="F77" s="55"/>
      <c r="G77" s="134"/>
      <c r="H77" s="134"/>
      <c r="I77" s="133"/>
    </row>
    <row r="78" spans="4:9" ht="11.25">
      <c r="D78" s="15"/>
      <c r="E78" s="15"/>
      <c r="F78" s="55"/>
      <c r="G78" s="134"/>
      <c r="H78" s="134"/>
      <c r="I78" s="133"/>
    </row>
    <row r="79" spans="4:9" ht="11.25">
      <c r="D79" s="15"/>
      <c r="E79" s="15"/>
      <c r="F79" s="55"/>
      <c r="G79" s="134"/>
      <c r="H79" s="134"/>
      <c r="I79" s="133"/>
    </row>
    <row r="80" spans="4:9" ht="11.25">
      <c r="D80" s="15"/>
      <c r="E80" s="15"/>
      <c r="F80" s="55"/>
      <c r="G80" s="134"/>
      <c r="H80" s="134"/>
      <c r="I80" s="133"/>
    </row>
    <row r="81" spans="4:9" ht="11.25">
      <c r="D81" s="15"/>
      <c r="E81" s="15"/>
      <c r="F81" s="55"/>
      <c r="G81" s="134"/>
      <c r="H81" s="134"/>
      <c r="I81" s="133"/>
    </row>
    <row r="82" spans="4:9" ht="11.25">
      <c r="D82" s="15"/>
      <c r="E82" s="15"/>
      <c r="F82" s="55"/>
      <c r="G82" s="134"/>
      <c r="H82" s="134"/>
      <c r="I82" s="133"/>
    </row>
    <row r="83" spans="4:9" ht="11.25">
      <c r="D83" s="15"/>
      <c r="E83" s="15"/>
      <c r="F83" s="55"/>
      <c r="G83" s="134"/>
      <c r="H83" s="134"/>
      <c r="I83" s="133"/>
    </row>
    <row r="84" spans="4:9" ht="11.25">
      <c r="D84" s="15"/>
      <c r="E84" s="15"/>
      <c r="F84" s="55"/>
      <c r="G84" s="134"/>
      <c r="H84" s="134"/>
      <c r="I84" s="133"/>
    </row>
    <row r="85" spans="4:9" ht="11.25">
      <c r="D85" s="15"/>
      <c r="E85" s="15"/>
      <c r="F85" s="55"/>
      <c r="G85" s="134"/>
      <c r="H85" s="134"/>
      <c r="I85" s="133"/>
    </row>
    <row r="86" spans="4:9" ht="11.25">
      <c r="D86" s="15"/>
      <c r="E86" s="15"/>
      <c r="F86" s="55"/>
      <c r="G86" s="134"/>
      <c r="H86" s="134"/>
      <c r="I86" s="133"/>
    </row>
    <row r="87" spans="4:9" ht="11.25">
      <c r="D87" s="15"/>
      <c r="E87" s="15"/>
      <c r="F87" s="55"/>
      <c r="G87" s="134"/>
      <c r="H87" s="134"/>
      <c r="I87" s="133"/>
    </row>
    <row r="88" spans="4:9" ht="11.25">
      <c r="D88" s="15"/>
      <c r="E88" s="15"/>
      <c r="F88" s="55"/>
      <c r="G88" s="134"/>
      <c r="H88" s="134"/>
      <c r="I88" s="133"/>
    </row>
    <row r="89" spans="4:9" ht="11.25">
      <c r="D89" s="15"/>
      <c r="E89" s="15"/>
      <c r="F89" s="55"/>
      <c r="G89" s="134"/>
      <c r="H89" s="134"/>
      <c r="I89" s="133"/>
    </row>
    <row r="90" spans="4:9" ht="11.25">
      <c r="D90" s="15"/>
      <c r="E90" s="15"/>
      <c r="F90" s="55"/>
      <c r="G90" s="134"/>
      <c r="H90" s="134"/>
      <c r="I90" s="133"/>
    </row>
    <row r="91" spans="4:9" ht="11.25">
      <c r="D91" s="15"/>
      <c r="E91" s="15"/>
      <c r="F91" s="55"/>
      <c r="G91" s="134"/>
      <c r="H91" s="134"/>
      <c r="I91" s="133"/>
    </row>
    <row r="92" spans="4:9" ht="11.25">
      <c r="D92" s="15"/>
      <c r="E92" s="15"/>
      <c r="F92" s="55"/>
      <c r="G92" s="134"/>
      <c r="H92" s="134"/>
      <c r="I92" s="133"/>
    </row>
    <row r="93" spans="4:9" ht="11.25">
      <c r="D93" s="15"/>
      <c r="E93" s="15"/>
      <c r="F93" s="55"/>
      <c r="G93" s="134"/>
      <c r="H93" s="134"/>
      <c r="I93" s="133"/>
    </row>
    <row r="94" spans="4:9" ht="11.25">
      <c r="D94" s="15"/>
      <c r="E94" s="15"/>
      <c r="F94" s="55"/>
      <c r="G94" s="134"/>
      <c r="H94" s="134"/>
      <c r="I94" s="133"/>
    </row>
    <row r="95" spans="4:9" ht="11.25">
      <c r="D95" s="15"/>
      <c r="E95" s="15"/>
      <c r="F95" s="55"/>
      <c r="G95" s="134"/>
      <c r="H95" s="134"/>
      <c r="I95" s="133"/>
    </row>
    <row r="96" spans="4:9" ht="11.25">
      <c r="D96" s="15"/>
      <c r="E96" s="15"/>
      <c r="F96" s="55"/>
      <c r="G96" s="134"/>
      <c r="H96" s="134"/>
      <c r="I96" s="133"/>
    </row>
    <row r="97" spans="4:9" ht="11.25">
      <c r="D97" s="15"/>
      <c r="E97" s="15"/>
      <c r="F97" s="55"/>
      <c r="G97" s="134"/>
      <c r="H97" s="134"/>
      <c r="I97" s="133"/>
    </row>
    <row r="98" spans="4:9" ht="11.25">
      <c r="D98" s="15"/>
      <c r="E98" s="15"/>
      <c r="F98" s="55"/>
      <c r="G98" s="134"/>
      <c r="H98" s="134"/>
      <c r="I98" s="133"/>
    </row>
    <row r="99" spans="4:9" ht="11.25">
      <c r="D99" s="15"/>
      <c r="E99" s="15"/>
      <c r="F99" s="55"/>
      <c r="G99" s="134"/>
      <c r="H99" s="134"/>
      <c r="I99" s="133"/>
    </row>
    <row r="100" spans="4:9" ht="11.25">
      <c r="D100" s="15"/>
      <c r="E100" s="15"/>
      <c r="F100" s="55"/>
      <c r="G100" s="134"/>
      <c r="H100" s="134"/>
      <c r="I100" s="133"/>
    </row>
    <row r="101" spans="4:9" ht="11.25">
      <c r="D101" s="15"/>
      <c r="E101" s="15"/>
      <c r="F101" s="55"/>
      <c r="G101" s="134"/>
      <c r="H101" s="134"/>
      <c r="I101" s="133"/>
    </row>
    <row r="102" spans="4:9" ht="11.25">
      <c r="D102" s="15"/>
      <c r="E102" s="15"/>
      <c r="F102" s="55"/>
      <c r="G102" s="134"/>
      <c r="H102" s="134"/>
      <c r="I102" s="133"/>
    </row>
    <row r="103" spans="4:9" ht="11.25">
      <c r="D103" s="15"/>
      <c r="E103" s="15"/>
      <c r="F103" s="55"/>
      <c r="G103" s="134"/>
      <c r="H103" s="134"/>
      <c r="I103" s="133"/>
    </row>
    <row r="104" spans="4:9" ht="11.25">
      <c r="D104" s="15"/>
      <c r="E104" s="15"/>
      <c r="F104" s="55"/>
      <c r="G104" s="134"/>
      <c r="H104" s="134"/>
      <c r="I104" s="133"/>
    </row>
    <row r="105" spans="4:9" ht="11.25">
      <c r="D105" s="15"/>
      <c r="E105" s="15"/>
      <c r="F105" s="55"/>
      <c r="G105" s="134"/>
      <c r="H105" s="134"/>
      <c r="I105" s="133"/>
    </row>
    <row r="106" spans="4:9" ht="11.25">
      <c r="D106" s="15"/>
      <c r="E106" s="15"/>
      <c r="F106" s="55"/>
      <c r="G106" s="134"/>
      <c r="H106" s="134"/>
      <c r="I106" s="133"/>
    </row>
    <row r="107" spans="4:9" ht="11.25">
      <c r="D107" s="15"/>
      <c r="E107" s="15"/>
      <c r="F107" s="55"/>
      <c r="G107" s="134"/>
      <c r="H107" s="134"/>
      <c r="I107" s="133"/>
    </row>
    <row r="108" spans="4:9" ht="11.25">
      <c r="D108" s="15"/>
      <c r="E108" s="15"/>
      <c r="F108" s="55"/>
      <c r="G108" s="134"/>
      <c r="H108" s="134"/>
      <c r="I108" s="133"/>
    </row>
    <row r="109" spans="4:9" ht="11.25">
      <c r="D109" s="15"/>
      <c r="E109" s="15"/>
      <c r="F109" s="55"/>
      <c r="G109" s="134"/>
      <c r="H109" s="134"/>
      <c r="I109" s="133"/>
    </row>
    <row r="110" spans="4:9" ht="11.25">
      <c r="D110" s="15"/>
      <c r="E110" s="15"/>
      <c r="F110" s="55"/>
      <c r="G110" s="134"/>
      <c r="H110" s="134"/>
      <c r="I110" s="133"/>
    </row>
    <row r="111" spans="4:9" ht="11.25">
      <c r="D111" s="15"/>
      <c r="E111" s="15"/>
      <c r="F111" s="55"/>
      <c r="G111" s="134"/>
      <c r="H111" s="134"/>
      <c r="I111" s="133"/>
    </row>
    <row r="112" spans="4:9" ht="11.25">
      <c r="D112" s="15"/>
      <c r="E112" s="15"/>
      <c r="F112" s="55"/>
      <c r="G112" s="134"/>
      <c r="H112" s="134"/>
      <c r="I112" s="133"/>
    </row>
    <row r="113" spans="4:9" ht="11.25">
      <c r="D113" s="15"/>
      <c r="E113" s="15"/>
      <c r="F113" s="55"/>
      <c r="G113" s="134"/>
      <c r="H113" s="134"/>
      <c r="I113" s="133"/>
    </row>
    <row r="114" spans="4:9" ht="11.25">
      <c r="D114" s="15"/>
      <c r="E114" s="15"/>
      <c r="F114" s="55"/>
      <c r="G114" s="134"/>
      <c r="H114" s="134"/>
      <c r="I114" s="133"/>
    </row>
    <row r="115" spans="4:9" ht="11.25">
      <c r="D115" s="15"/>
      <c r="E115" s="15"/>
      <c r="F115" s="55"/>
      <c r="G115" s="134"/>
      <c r="H115" s="134"/>
      <c r="I115" s="133"/>
    </row>
    <row r="116" spans="4:9" ht="11.25">
      <c r="D116" s="15"/>
      <c r="E116" s="15"/>
      <c r="F116" s="55"/>
      <c r="G116" s="134"/>
      <c r="H116" s="134"/>
      <c r="I116" s="133"/>
    </row>
    <row r="117" spans="4:9" ht="11.25">
      <c r="D117" s="15"/>
      <c r="E117" s="15"/>
      <c r="F117" s="55"/>
      <c r="G117" s="134"/>
      <c r="H117" s="134"/>
      <c r="I117" s="133"/>
    </row>
    <row r="118" spans="4:9" ht="11.25">
      <c r="D118" s="15"/>
      <c r="E118" s="15"/>
      <c r="F118" s="55"/>
      <c r="G118" s="134"/>
      <c r="H118" s="134"/>
      <c r="I118" s="133"/>
    </row>
    <row r="119" spans="4:9" ht="11.25">
      <c r="D119" s="15"/>
      <c r="E119" s="15"/>
      <c r="F119" s="55"/>
      <c r="G119" s="134"/>
      <c r="H119" s="134"/>
      <c r="I119" s="133"/>
    </row>
    <row r="120" spans="4:9" ht="11.25">
      <c r="D120" s="15"/>
      <c r="E120" s="15"/>
      <c r="F120" s="55"/>
      <c r="G120" s="134"/>
      <c r="H120" s="134"/>
      <c r="I120" s="133"/>
    </row>
    <row r="121" spans="4:9" ht="11.25">
      <c r="D121" s="15"/>
      <c r="E121" s="15"/>
      <c r="F121" s="55"/>
      <c r="G121" s="134"/>
      <c r="H121" s="134"/>
      <c r="I121" s="133"/>
    </row>
    <row r="122" spans="4:9" ht="11.25">
      <c r="D122" s="15"/>
      <c r="E122" s="15"/>
      <c r="F122" s="55"/>
      <c r="G122" s="134"/>
      <c r="H122" s="134"/>
      <c r="I122" s="133"/>
    </row>
    <row r="123" spans="4:9" ht="11.25">
      <c r="D123" s="15"/>
      <c r="E123" s="15"/>
      <c r="F123" s="55"/>
      <c r="G123" s="134"/>
      <c r="H123" s="134"/>
      <c r="I123" s="133"/>
    </row>
    <row r="124" spans="4:9" ht="11.25">
      <c r="D124" s="15"/>
      <c r="E124" s="15"/>
      <c r="F124" s="55"/>
      <c r="G124" s="134"/>
      <c r="H124" s="134"/>
      <c r="I124" s="133"/>
    </row>
    <row r="125" spans="4:9" ht="11.25">
      <c r="D125" s="15"/>
      <c r="E125" s="15"/>
      <c r="F125" s="55"/>
      <c r="G125" s="134"/>
      <c r="H125" s="134"/>
      <c r="I125" s="133"/>
    </row>
    <row r="126" spans="4:9" ht="11.25">
      <c r="D126" s="15"/>
      <c r="E126" s="15"/>
      <c r="F126" s="55"/>
      <c r="G126" s="134"/>
      <c r="H126" s="134"/>
      <c r="I126" s="133"/>
    </row>
    <row r="127" spans="4:9" ht="11.25">
      <c r="D127" s="15"/>
      <c r="E127" s="15"/>
      <c r="F127" s="55"/>
      <c r="G127" s="134"/>
      <c r="H127" s="134"/>
      <c r="I127" s="133"/>
    </row>
    <row r="128" spans="4:9" ht="11.25">
      <c r="D128" s="15"/>
      <c r="E128" s="15"/>
      <c r="F128" s="55"/>
      <c r="G128" s="134"/>
      <c r="H128" s="134"/>
      <c r="I128" s="133"/>
    </row>
    <row r="129" spans="4:9" ht="11.25">
      <c r="D129" s="15"/>
      <c r="E129" s="15"/>
      <c r="F129" s="55"/>
      <c r="G129" s="134"/>
      <c r="H129" s="134"/>
      <c r="I129" s="133"/>
    </row>
    <row r="130" spans="4:9" ht="11.25">
      <c r="D130" s="15"/>
      <c r="E130" s="15"/>
      <c r="F130" s="55"/>
      <c r="G130" s="134"/>
      <c r="H130" s="134"/>
      <c r="I130" s="133"/>
    </row>
    <row r="131" spans="4:9" ht="11.25">
      <c r="D131" s="15"/>
      <c r="E131" s="15"/>
      <c r="F131" s="55"/>
      <c r="G131" s="134"/>
      <c r="H131" s="134"/>
      <c r="I131" s="133"/>
    </row>
    <row r="132" spans="4:9" ht="11.25">
      <c r="D132" s="15"/>
      <c r="E132" s="15"/>
      <c r="F132" s="55"/>
      <c r="G132" s="134"/>
      <c r="H132" s="134"/>
      <c r="I132" s="133"/>
    </row>
    <row r="133" spans="4:9" ht="11.25">
      <c r="D133" s="15"/>
      <c r="E133" s="15"/>
      <c r="F133" s="55"/>
      <c r="G133" s="134"/>
      <c r="H133" s="134"/>
      <c r="I133" s="133"/>
    </row>
  </sheetData>
  <sheetProtection/>
  <printOptions/>
  <pageMargins left="0.17" right="0.17" top="0.35" bottom="0.33" header="0.17" footer="0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0" workbookViewId="0" topLeftCell="A1">
      <selection activeCell="T22" sqref="T22"/>
    </sheetView>
  </sheetViews>
  <sheetFormatPr defaultColWidth="8.88671875" defaultRowHeight="18.75"/>
  <cols>
    <col min="1" max="1" width="2.21484375" style="0" customWidth="1"/>
    <col min="2" max="2" width="8.3359375" style="0" customWidth="1"/>
    <col min="3" max="3" width="12.99609375" style="0" customWidth="1"/>
    <col min="4" max="4" width="1.88671875" style="0" customWidth="1"/>
    <col min="5" max="5" width="13.10546875" style="0" customWidth="1"/>
    <col min="6" max="6" width="8.3359375" style="0" customWidth="1"/>
    <col min="7" max="15" width="4.10546875" style="150" customWidth="1"/>
    <col min="16" max="16" width="8.3359375" style="0" customWidth="1"/>
    <col min="17" max="17" width="13.10546875" style="0" customWidth="1"/>
    <col min="18" max="18" width="1.88671875" style="12" customWidth="1"/>
  </cols>
  <sheetData>
    <row r="1" ht="9" customHeight="1"/>
    <row r="2" spans="1:18" ht="12" customHeight="1">
      <c r="A2" s="107" t="s">
        <v>0</v>
      </c>
      <c r="B2" s="107" t="s">
        <v>26</v>
      </c>
      <c r="C2" s="107" t="s">
        <v>27</v>
      </c>
      <c r="D2" s="108"/>
      <c r="E2" s="109" t="s">
        <v>29</v>
      </c>
      <c r="F2" s="110" t="s">
        <v>28</v>
      </c>
      <c r="G2" s="155"/>
      <c r="H2" s="155"/>
      <c r="I2" s="155"/>
      <c r="J2" s="155"/>
      <c r="K2" s="200"/>
      <c r="L2" s="149"/>
      <c r="M2" s="149"/>
      <c r="N2" s="149"/>
      <c r="O2" s="149"/>
      <c r="P2" s="110" t="s">
        <v>28</v>
      </c>
      <c r="Q2" s="113" t="s">
        <v>29</v>
      </c>
      <c r="R2" s="112"/>
    </row>
    <row r="3" spans="1:18" ht="12" customHeight="1">
      <c r="A3" s="114"/>
      <c r="B3" s="114"/>
      <c r="C3" s="115"/>
      <c r="D3" s="108">
        <v>1</v>
      </c>
      <c r="E3" s="33" t="e">
        <f>_xlfn.IFNA(INDEX($A$4:$C$65,MATCH(D3,$A$4:$A$65,0),3),"")</f>
        <v>#NAME?</v>
      </c>
      <c r="F3" s="75" t="e">
        <f>_xlfn.IFNA(INDEX($A$4:$C$65,MATCH(D3,$A$4:$A$65,0),2),"")</f>
        <v>#NAME?</v>
      </c>
      <c r="G3" s="156"/>
      <c r="H3" s="157"/>
      <c r="I3" s="158"/>
      <c r="J3" s="158"/>
      <c r="K3" s="200"/>
      <c r="L3" s="149"/>
      <c r="M3" s="159"/>
      <c r="N3" s="159"/>
      <c r="O3" s="178"/>
      <c r="P3" s="147" t="e">
        <f>_xlfn.IFNA(INDEX($A$3:$C$66,MATCH(25,$A$3:$A$66,0),2),"")</f>
        <v>#NAME?</v>
      </c>
      <c r="Q3" s="146" t="e">
        <f>_xlfn.IFNA(INDEX($A$3:$C$66,MATCH(25,$A$3:$A$66,0),3),"")</f>
        <v>#NAME?</v>
      </c>
      <c r="R3" s="112">
        <v>25</v>
      </c>
    </row>
    <row r="4" spans="1:18" ht="12" customHeight="1">
      <c r="A4" s="114"/>
      <c r="B4" s="114"/>
      <c r="C4" s="121"/>
      <c r="D4" s="108"/>
      <c r="E4" s="31"/>
      <c r="F4" s="46"/>
      <c r="G4" s="158">
        <v>18</v>
      </c>
      <c r="H4" s="160"/>
      <c r="I4" s="157"/>
      <c r="J4" s="158"/>
      <c r="K4" s="169"/>
      <c r="L4" s="159"/>
      <c r="M4" s="159"/>
      <c r="N4" s="164"/>
      <c r="O4" s="167">
        <v>26</v>
      </c>
      <c r="P4" s="31"/>
      <c r="Q4" s="56"/>
      <c r="R4" s="112"/>
    </row>
    <row r="5" spans="1:18" ht="12" customHeight="1">
      <c r="A5" s="114"/>
      <c r="B5" s="114"/>
      <c r="C5" s="121"/>
      <c r="D5" s="108">
        <f>D3+1</f>
        <v>2</v>
      </c>
      <c r="E5" s="33" t="e">
        <f>_xlfn.IFNA(INDEX($A$4:$C$65,MATCH(D5,$A$4:$A$65,0),3),"")</f>
        <v>#NAME?</v>
      </c>
      <c r="F5" s="75" t="e">
        <f>_xlfn.IFNA(INDEX($A$4:$C$65,MATCH(D5,$A$4:$A$65,0),2),"")</f>
        <v>#NAME?</v>
      </c>
      <c r="G5" s="157"/>
      <c r="H5" s="157"/>
      <c r="I5" s="157"/>
      <c r="J5" s="158"/>
      <c r="K5" s="169"/>
      <c r="L5" s="159"/>
      <c r="M5" s="159"/>
      <c r="N5" s="167"/>
      <c r="O5" s="179"/>
      <c r="P5" s="21" t="e">
        <f>_xlfn.IFNA(INDEX($A$3:$C$66,MATCH(26,$A$3:$A$66,0),2),"")</f>
        <v>#NAME?</v>
      </c>
      <c r="Q5" s="146" t="e">
        <f>_xlfn.IFNA(INDEX($A$3:$C$66,MATCH(26,$A$3:$A$66,0),3),"")</f>
        <v>#NAME?</v>
      </c>
      <c r="R5" s="112">
        <v>26</v>
      </c>
    </row>
    <row r="6" spans="1:18" ht="12" customHeight="1">
      <c r="A6" s="114"/>
      <c r="B6" s="114"/>
      <c r="C6" s="121"/>
      <c r="D6" s="108"/>
      <c r="E6" s="31"/>
      <c r="F6" s="56">
        <v>1</v>
      </c>
      <c r="G6" s="160"/>
      <c r="H6" s="157"/>
      <c r="I6" s="157"/>
      <c r="J6" s="158"/>
      <c r="K6" s="169"/>
      <c r="L6" s="159"/>
      <c r="M6" s="159"/>
      <c r="N6" s="167"/>
      <c r="O6" s="164"/>
      <c r="P6" s="31">
        <v>9</v>
      </c>
      <c r="Q6" s="56"/>
      <c r="R6" s="112"/>
    </row>
    <row r="7" spans="1:18" ht="12" customHeight="1">
      <c r="A7" s="114"/>
      <c r="B7" s="114"/>
      <c r="C7" s="121"/>
      <c r="D7" s="108">
        <f>D5+1</f>
        <v>3</v>
      </c>
      <c r="E7" s="33" t="e">
        <f>_xlfn.IFNA(INDEX($A$4:$C$65,MATCH(D7,$A$4:$A$65,0),3),"")</f>
        <v>#NAME?</v>
      </c>
      <c r="F7" s="75" t="e">
        <f>_xlfn.IFNA(INDEX($A$4:$C$65,MATCH(D7,$A$4:$A$65,0),2),"")</f>
        <v>#NAME?</v>
      </c>
      <c r="G7" s="157"/>
      <c r="H7" s="158"/>
      <c r="I7" s="157"/>
      <c r="J7" s="158"/>
      <c r="K7" s="169"/>
      <c r="L7" s="159"/>
      <c r="M7" s="159"/>
      <c r="N7" s="167"/>
      <c r="O7" s="159"/>
      <c r="P7" s="21" t="e">
        <f>_xlfn.IFNA(INDEX($A$3:$C$66,MATCH(27,$A$3:$A$66,0),2),"")</f>
        <v>#NAME?</v>
      </c>
      <c r="Q7" s="146" t="e">
        <f>_xlfn.IFNA(INDEX($A$3:$C$66,MATCH(27,$A$3:$A$66,0),3),"")</f>
        <v>#NAME?</v>
      </c>
      <c r="R7" s="112">
        <v>27</v>
      </c>
    </row>
    <row r="8" spans="1:18" ht="12" customHeight="1">
      <c r="A8" s="114"/>
      <c r="B8" s="114"/>
      <c r="C8" s="121"/>
      <c r="D8" s="108"/>
      <c r="E8" s="31"/>
      <c r="F8" s="46"/>
      <c r="G8" s="158"/>
      <c r="H8" s="158">
        <v>34</v>
      </c>
      <c r="I8" s="160"/>
      <c r="J8" s="157"/>
      <c r="K8" s="169"/>
      <c r="L8" s="159"/>
      <c r="M8" s="164"/>
      <c r="N8" s="167">
        <v>38</v>
      </c>
      <c r="O8" s="159"/>
      <c r="P8" s="46"/>
      <c r="Q8" s="56"/>
      <c r="R8" s="112"/>
    </row>
    <row r="9" spans="1:18" ht="12" customHeight="1">
      <c r="A9" s="114"/>
      <c r="B9" s="114"/>
      <c r="C9" s="121"/>
      <c r="D9" s="108">
        <f>D7+1</f>
        <v>4</v>
      </c>
      <c r="E9" s="33" t="e">
        <f>_xlfn.IFNA(INDEX($A$4:$C$65,MATCH(D9,$A$4:$A$65,0),3),"")</f>
        <v>#NAME?</v>
      </c>
      <c r="F9" s="75" t="e">
        <f>_xlfn.IFNA(INDEX($A$4:$C$65,MATCH(D9,$A$4:$A$65,0),2),"")</f>
        <v>#NAME?</v>
      </c>
      <c r="G9" s="157"/>
      <c r="H9" s="158"/>
      <c r="I9" s="157"/>
      <c r="J9" s="157"/>
      <c r="K9" s="169"/>
      <c r="L9" s="159"/>
      <c r="M9" s="167"/>
      <c r="N9" s="167"/>
      <c r="O9" s="161"/>
      <c r="P9" s="147" t="e">
        <f>_xlfn.IFNA(INDEX($A$3:$C$66,MATCH(28,$A$3:$A$66,0),2),"")</f>
        <v>#NAME?</v>
      </c>
      <c r="Q9" s="146" t="e">
        <f>_xlfn.IFNA(INDEX($A$3:$C$66,MATCH(28,$A$3:$A$66,0),3),"")</f>
        <v>#NAME?</v>
      </c>
      <c r="R9" s="112">
        <v>28</v>
      </c>
    </row>
    <row r="10" spans="1:18" ht="12" customHeight="1">
      <c r="A10" s="114"/>
      <c r="B10" s="114"/>
      <c r="C10" s="121"/>
      <c r="D10" s="108"/>
      <c r="E10" s="31"/>
      <c r="F10" s="57">
        <v>2</v>
      </c>
      <c r="G10" s="160"/>
      <c r="H10" s="157"/>
      <c r="I10" s="157"/>
      <c r="J10" s="157"/>
      <c r="K10" s="169"/>
      <c r="L10" s="159"/>
      <c r="M10" s="167"/>
      <c r="N10" s="167"/>
      <c r="O10" s="164"/>
      <c r="P10" s="31">
        <v>10</v>
      </c>
      <c r="Q10" s="57"/>
      <c r="R10" s="112"/>
    </row>
    <row r="11" spans="1:18" ht="12" customHeight="1">
      <c r="A11" s="114"/>
      <c r="B11" s="114"/>
      <c r="C11" s="121"/>
      <c r="D11" s="108">
        <f>D9+1</f>
        <v>5</v>
      </c>
      <c r="E11" s="33" t="e">
        <f>_xlfn.IFNA(INDEX($A$4:$C$65,MATCH(D11,$A$4:$A$65,0),3),"")</f>
        <v>#NAME?</v>
      </c>
      <c r="F11" s="75" t="e">
        <f>_xlfn.IFNA(INDEX($A$4:$C$65,MATCH(D11,$A$4:$A$65,0),2),"")</f>
        <v>#NAME?</v>
      </c>
      <c r="G11" s="157"/>
      <c r="H11" s="157"/>
      <c r="I11" s="157"/>
      <c r="J11" s="157"/>
      <c r="K11" s="169"/>
      <c r="L11" s="159"/>
      <c r="M11" s="167"/>
      <c r="N11" s="167"/>
      <c r="O11" s="166"/>
      <c r="P11" s="147" t="e">
        <f>_xlfn.IFNA(INDEX($A$3:$C$66,MATCH(29,$A$3:$A$66,0),2),"")</f>
        <v>#NAME?</v>
      </c>
      <c r="Q11" s="146" t="e">
        <f>_xlfn.IFNA(INDEX($A$3:$C$66,MATCH(29,$A$3:$A$66,0),3),"")</f>
        <v>#NAME?</v>
      </c>
      <c r="R11" s="112">
        <v>29</v>
      </c>
    </row>
    <row r="12" spans="1:18" ht="12" customHeight="1">
      <c r="A12" s="114"/>
      <c r="B12" s="114"/>
      <c r="C12" s="121"/>
      <c r="D12" s="108"/>
      <c r="E12" s="31"/>
      <c r="F12" s="46"/>
      <c r="G12" s="158">
        <v>19</v>
      </c>
      <c r="H12" s="160"/>
      <c r="I12" s="157"/>
      <c r="J12" s="157"/>
      <c r="K12" s="169"/>
      <c r="L12" s="159"/>
      <c r="M12" s="167"/>
      <c r="N12" s="167"/>
      <c r="O12" s="201">
        <v>27</v>
      </c>
      <c r="P12" s="31"/>
      <c r="Q12" s="56"/>
      <c r="R12" s="112"/>
    </row>
    <row r="13" spans="1:18" ht="12" customHeight="1">
      <c r="A13" s="114"/>
      <c r="B13" s="114"/>
      <c r="C13" s="121"/>
      <c r="D13" s="108">
        <f>D11+1</f>
        <v>6</v>
      </c>
      <c r="E13" s="33" t="e">
        <f>_xlfn.IFNA(INDEX($A$4:$C$65,MATCH(D13,$A$4:$A$65,0),3),"")</f>
        <v>#NAME?</v>
      </c>
      <c r="F13" s="75" t="e">
        <f>_xlfn.IFNA(INDEX($A$4:$C$65,MATCH(D13,$A$4:$A$65,0),2),"")</f>
        <v>#NAME?</v>
      </c>
      <c r="G13" s="156"/>
      <c r="H13" s="157"/>
      <c r="I13" s="158"/>
      <c r="J13" s="157"/>
      <c r="K13" s="169"/>
      <c r="L13" s="159"/>
      <c r="M13" s="167"/>
      <c r="N13" s="164"/>
      <c r="O13" s="178"/>
      <c r="P13" s="147" t="e">
        <f>_xlfn.IFNA(INDEX($A$3:$C$66,MATCH(30,$A$3:$A$66,0),2),"")</f>
        <v>#NAME?</v>
      </c>
      <c r="Q13" s="146" t="e">
        <f>_xlfn.IFNA(INDEX($A$3:$C$66,MATCH(30,$A$3:$A$66,0),3),"")</f>
        <v>#NAME?</v>
      </c>
      <c r="R13" s="112">
        <v>30</v>
      </c>
    </row>
    <row r="14" spans="1:18" ht="12" customHeight="1">
      <c r="A14" s="114"/>
      <c r="B14" s="114"/>
      <c r="C14" s="121"/>
      <c r="D14" s="108"/>
      <c r="E14" s="31"/>
      <c r="F14" s="46"/>
      <c r="G14" s="158"/>
      <c r="H14" s="158"/>
      <c r="I14" s="158">
        <v>42</v>
      </c>
      <c r="J14" s="160"/>
      <c r="K14" s="190"/>
      <c r="L14" s="162"/>
      <c r="M14" s="167">
        <v>44</v>
      </c>
      <c r="N14" s="159"/>
      <c r="O14" s="159"/>
      <c r="P14" s="31"/>
      <c r="Q14" s="56"/>
      <c r="R14" s="112"/>
    </row>
    <row r="15" spans="1:18" ht="12" customHeight="1">
      <c r="A15" s="114"/>
      <c r="B15" s="114"/>
      <c r="C15" s="121"/>
      <c r="D15" s="108">
        <f>D13+1</f>
        <v>7</v>
      </c>
      <c r="E15" s="33" t="e">
        <f>_xlfn.IFNA(INDEX($A$4:$C$65,MATCH(D15,$A$4:$A$65,0),3),"")</f>
        <v>#NAME?</v>
      </c>
      <c r="F15" s="75" t="e">
        <f>_xlfn.IFNA(INDEX($A$4:$C$65,MATCH(D15,$A$4:$A$65,0),2),"")</f>
        <v>#NAME?</v>
      </c>
      <c r="G15" s="156"/>
      <c r="H15" s="157"/>
      <c r="I15" s="158"/>
      <c r="J15" s="157"/>
      <c r="K15" s="190"/>
      <c r="L15" s="159"/>
      <c r="M15" s="167"/>
      <c r="N15" s="161"/>
      <c r="O15" s="181"/>
      <c r="P15" s="147" t="e">
        <f>_xlfn.IFNA(INDEX($A$3:$C$66,MATCH(31,$A$3:$A$66,0),2),"")</f>
        <v>#NAME?</v>
      </c>
      <c r="Q15" s="146" t="e">
        <f>_xlfn.IFNA(INDEX($A$3:$C$66,MATCH(31,$A$3:$A$66,0),3),"")</f>
        <v>#NAME?</v>
      </c>
      <c r="R15" s="112">
        <v>31</v>
      </c>
    </row>
    <row r="16" spans="1:18" ht="12" customHeight="1">
      <c r="A16" s="114"/>
      <c r="B16" s="114"/>
      <c r="C16" s="121"/>
      <c r="D16" s="108"/>
      <c r="E16" s="31"/>
      <c r="F16" s="56"/>
      <c r="G16" s="158">
        <v>20</v>
      </c>
      <c r="H16" s="160"/>
      <c r="I16" s="157"/>
      <c r="J16" s="157"/>
      <c r="K16" s="190"/>
      <c r="L16" s="159"/>
      <c r="M16" s="167"/>
      <c r="N16" s="161"/>
      <c r="O16" s="159"/>
      <c r="P16" s="27"/>
      <c r="Q16" s="61"/>
      <c r="R16" s="130"/>
    </row>
    <row r="17" spans="1:18" ht="12" customHeight="1">
      <c r="A17" s="114"/>
      <c r="B17" s="114"/>
      <c r="C17" s="121"/>
      <c r="D17" s="108">
        <f>D15+1</f>
        <v>8</v>
      </c>
      <c r="E17" s="33" t="e">
        <f>_xlfn.IFNA(INDEX($A$4:$C$65,MATCH(D17,$A$4:$A$65,0),3),"")</f>
        <v>#NAME?</v>
      </c>
      <c r="F17" s="75" t="e">
        <f>_xlfn.IFNA(INDEX($A$4:$C$65,MATCH(D17,$A$4:$A$65,0),2),"")</f>
        <v>#NAME?</v>
      </c>
      <c r="G17" s="157"/>
      <c r="H17" s="157"/>
      <c r="I17" s="157"/>
      <c r="J17" s="157"/>
      <c r="K17" s="190"/>
      <c r="L17" s="159"/>
      <c r="M17" s="167"/>
      <c r="N17" s="164"/>
      <c r="O17" s="161">
        <v>28</v>
      </c>
      <c r="P17" s="147" t="e">
        <f>_xlfn.IFNA(INDEX($A$3:$C$66,MATCH(32,$A$3:$A$66,0),2),"")</f>
        <v>#NAME?</v>
      </c>
      <c r="Q17" s="146" t="e">
        <f>_xlfn.IFNA(INDEX($A$3:$C$66,MATCH(32,$A$3:$A$66,0),3),"")</f>
        <v>#NAME?</v>
      </c>
      <c r="R17" s="112">
        <v>32</v>
      </c>
    </row>
    <row r="18" spans="1:18" ht="12" customHeight="1">
      <c r="A18" s="114"/>
      <c r="B18" s="114"/>
      <c r="C18" s="121"/>
      <c r="D18" s="108"/>
      <c r="E18" s="31"/>
      <c r="F18" s="56">
        <v>3</v>
      </c>
      <c r="G18" s="160"/>
      <c r="H18" s="157"/>
      <c r="I18" s="157"/>
      <c r="J18" s="157"/>
      <c r="K18" s="190"/>
      <c r="L18" s="159"/>
      <c r="M18" s="167"/>
      <c r="N18" s="166"/>
      <c r="O18" s="162"/>
      <c r="P18" s="27">
        <v>11</v>
      </c>
      <c r="Q18" s="61"/>
      <c r="R18" s="130"/>
    </row>
    <row r="19" spans="1:18" ht="12" customHeight="1">
      <c r="A19" s="114"/>
      <c r="B19" s="114"/>
      <c r="C19" s="121"/>
      <c r="D19" s="108">
        <f>D17+1</f>
        <v>9</v>
      </c>
      <c r="E19" s="33" t="e">
        <f>_xlfn.IFNA(INDEX($A$4:$C$65,MATCH(D19,$A$4:$A$65,0),3),"")</f>
        <v>#NAME?</v>
      </c>
      <c r="F19" s="75" t="e">
        <f>_xlfn.IFNA(INDEX($A$4:$C$65,MATCH(D19,$A$4:$A$65,0),2),"")</f>
        <v>#NAME?</v>
      </c>
      <c r="G19" s="157"/>
      <c r="H19" s="158"/>
      <c r="I19" s="157"/>
      <c r="J19" s="157"/>
      <c r="K19" s="190"/>
      <c r="L19" s="159"/>
      <c r="M19" s="167"/>
      <c r="N19" s="167"/>
      <c r="O19" s="161"/>
      <c r="P19" s="147" t="e">
        <f>_xlfn.IFNA(INDEX($A$3:$C$66,MATCH(33,$A$3:$A$66,0),2),"")</f>
        <v>#NAME?</v>
      </c>
      <c r="Q19" s="146" t="e">
        <f>_xlfn.IFNA(INDEX($A$3:$C$66,MATCH(33,$A$3:$A$66,0),3),"")</f>
        <v>#NAME?</v>
      </c>
      <c r="R19" s="112">
        <v>33</v>
      </c>
    </row>
    <row r="20" spans="1:18" ht="12" customHeight="1">
      <c r="A20" s="114"/>
      <c r="B20" s="114"/>
      <c r="C20" s="121"/>
      <c r="D20" s="108"/>
      <c r="E20" s="31"/>
      <c r="F20" s="56"/>
      <c r="G20" s="158"/>
      <c r="H20" s="158">
        <v>35</v>
      </c>
      <c r="I20" s="160"/>
      <c r="J20" s="157"/>
      <c r="K20" s="190"/>
      <c r="L20" s="159"/>
      <c r="M20" s="164"/>
      <c r="N20" s="167">
        <v>39</v>
      </c>
      <c r="O20" s="159"/>
      <c r="P20" s="31"/>
      <c r="Q20" s="57"/>
      <c r="R20" s="112"/>
    </row>
    <row r="21" spans="1:18" ht="12" customHeight="1">
      <c r="A21" s="114"/>
      <c r="B21" s="114"/>
      <c r="C21" s="121"/>
      <c r="D21" s="108">
        <f>D19+1</f>
        <v>10</v>
      </c>
      <c r="E21" s="33" t="e">
        <f>_xlfn.IFNA(INDEX($A$4:$C$65,MATCH(D21,$A$4:$A$65,0),3),"")</f>
        <v>#NAME?</v>
      </c>
      <c r="F21" s="75" t="e">
        <f>_xlfn.IFNA(INDEX($A$4:$C$65,MATCH(D21,$A$4:$A$65,0),2),"")</f>
        <v>#NAME?</v>
      </c>
      <c r="G21" s="157"/>
      <c r="H21" s="158"/>
      <c r="I21" s="157"/>
      <c r="J21" s="158"/>
      <c r="K21" s="190"/>
      <c r="L21" s="159"/>
      <c r="M21" s="159"/>
      <c r="N21" s="167"/>
      <c r="O21" s="161"/>
      <c r="P21" s="147" t="e">
        <f>_xlfn.IFNA(INDEX($A$3:$C$66,MATCH(34,$A$3:$A$66,0),2),"")</f>
        <v>#NAME?</v>
      </c>
      <c r="Q21" s="146" t="e">
        <f>_xlfn.IFNA(INDEX($A$3:$C$66,MATCH(34,$A$3:$A$66,0),3),"")</f>
        <v>#NAME?</v>
      </c>
      <c r="R21" s="112">
        <v>34</v>
      </c>
    </row>
    <row r="22" spans="1:18" ht="12" customHeight="1">
      <c r="A22" s="114"/>
      <c r="B22" s="114"/>
      <c r="C22" s="121"/>
      <c r="D22" s="108"/>
      <c r="E22" s="31"/>
      <c r="F22" s="57">
        <v>4</v>
      </c>
      <c r="G22" s="160"/>
      <c r="H22" s="157"/>
      <c r="I22" s="157"/>
      <c r="J22" s="158"/>
      <c r="K22" s="190"/>
      <c r="L22" s="159"/>
      <c r="M22" s="159"/>
      <c r="N22" s="166"/>
      <c r="O22" s="162"/>
      <c r="P22" s="31">
        <v>12</v>
      </c>
      <c r="Q22" s="57"/>
      <c r="R22" s="112"/>
    </row>
    <row r="23" spans="1:18" ht="12" customHeight="1">
      <c r="A23" s="114"/>
      <c r="B23" s="114"/>
      <c r="C23" s="121"/>
      <c r="D23" s="108">
        <f>D21+1</f>
        <v>11</v>
      </c>
      <c r="E23" s="33" t="e">
        <f>_xlfn.IFNA(INDEX($A$4:$C$65,MATCH(D23,$A$4:$A$65,0),3),"")</f>
        <v>#NAME?</v>
      </c>
      <c r="F23" s="75" t="e">
        <f>_xlfn.IFNA(INDEX($A$4:$C$65,MATCH(D23,$A$4:$A$65,0),2),"")</f>
        <v>#NAME?</v>
      </c>
      <c r="G23" s="157"/>
      <c r="H23" s="157"/>
      <c r="I23" s="157"/>
      <c r="J23" s="158"/>
      <c r="K23" s="190"/>
      <c r="L23" s="159"/>
      <c r="M23" s="159"/>
      <c r="N23" s="166"/>
      <c r="O23" s="161"/>
      <c r="P23" s="147" t="e">
        <f>_xlfn.IFNA(INDEX($A$3:$C$66,MATCH(35,$A$3:$A$66,0),2),"")</f>
        <v>#NAME?</v>
      </c>
      <c r="Q23" s="146" t="e">
        <f>_xlfn.IFNA(INDEX($A$3:$C$66,MATCH(35,$A$3:$A$66,0),3),"")</f>
        <v>#NAME?</v>
      </c>
      <c r="R23" s="112">
        <v>35</v>
      </c>
    </row>
    <row r="24" spans="1:18" ht="12" customHeight="1">
      <c r="A24" s="114"/>
      <c r="B24" s="114"/>
      <c r="C24" s="121"/>
      <c r="D24" s="108"/>
      <c r="E24" s="31"/>
      <c r="F24" s="46"/>
      <c r="G24" s="158">
        <v>21</v>
      </c>
      <c r="H24" s="160"/>
      <c r="I24" s="157"/>
      <c r="J24" s="158"/>
      <c r="K24" s="190"/>
      <c r="L24" s="159"/>
      <c r="M24" s="159"/>
      <c r="N24" s="164"/>
      <c r="O24" s="159">
        <v>29</v>
      </c>
      <c r="P24" s="27"/>
      <c r="Q24" s="61"/>
      <c r="R24" s="112"/>
    </row>
    <row r="25" spans="1:18" ht="12" customHeight="1">
      <c r="A25" s="114"/>
      <c r="B25" s="114"/>
      <c r="C25" s="121"/>
      <c r="D25" s="108">
        <f>D23+1</f>
        <v>12</v>
      </c>
      <c r="E25" s="33" t="e">
        <f>_xlfn.IFNA(INDEX($A$4:$C$65,MATCH(D25,$A$4:$A$65,0),3),"")</f>
        <v>#NAME?</v>
      </c>
      <c r="F25" s="75" t="e">
        <f>_xlfn.IFNA(INDEX($A$4:$C$65,MATCH(D25,$A$4:$A$65,0),2),"")</f>
        <v>#NAME?</v>
      </c>
      <c r="G25" s="156"/>
      <c r="H25" s="157"/>
      <c r="I25" s="158"/>
      <c r="J25" s="158"/>
      <c r="K25" s="190">
        <v>48</v>
      </c>
      <c r="L25" s="159"/>
      <c r="M25" s="159"/>
      <c r="N25" s="161"/>
      <c r="O25" s="181"/>
      <c r="P25" s="147" t="e">
        <f>_xlfn.IFNA(INDEX($A$3:$C$66,MATCH(36,$A$3:$A$66,0),2),"")</f>
        <v>#NAME?</v>
      </c>
      <c r="Q25" s="146" t="e">
        <f>_xlfn.IFNA(INDEX($A$3:$C$66,MATCH(36,$A$3:$A$66,0),3),"")</f>
        <v>#NAME?</v>
      </c>
      <c r="R25" s="112">
        <v>36</v>
      </c>
    </row>
    <row r="26" spans="1:18" ht="12" customHeight="1">
      <c r="A26" s="114"/>
      <c r="B26" s="114"/>
      <c r="C26" s="121"/>
      <c r="D26" s="108"/>
      <c r="E26" s="31"/>
      <c r="F26" s="46"/>
      <c r="G26" s="158"/>
      <c r="H26" s="158"/>
      <c r="I26" s="158"/>
      <c r="J26" s="158">
        <v>46</v>
      </c>
      <c r="K26" s="191"/>
      <c r="L26" s="159">
        <v>47</v>
      </c>
      <c r="M26" s="159"/>
      <c r="N26" s="159"/>
      <c r="O26" s="159"/>
      <c r="P26" s="74"/>
      <c r="Q26" s="61"/>
      <c r="R26" s="112"/>
    </row>
    <row r="27" spans="1:18" ht="12" customHeight="1">
      <c r="A27" s="114"/>
      <c r="B27" s="114"/>
      <c r="C27" s="121"/>
      <c r="D27" s="108">
        <f>D25+1</f>
        <v>13</v>
      </c>
      <c r="E27" s="33" t="e">
        <f>_xlfn.IFNA(INDEX($A$4:$C$65,MATCH(D27,$A$4:$A$65,0),3),"")</f>
        <v>#NAME?</v>
      </c>
      <c r="F27" s="75" t="e">
        <f>_xlfn.IFNA(INDEX($A$4:$C$65,MATCH(D27,$A$4:$A$65,0),2),"")</f>
        <v>#NAME?</v>
      </c>
      <c r="G27" s="156"/>
      <c r="H27" s="157"/>
      <c r="I27" s="158"/>
      <c r="J27" s="158"/>
      <c r="K27" s="190">
        <v>49</v>
      </c>
      <c r="L27" s="159"/>
      <c r="M27" s="159"/>
      <c r="N27" s="159"/>
      <c r="O27" s="178"/>
      <c r="P27" s="147" t="e">
        <f>_xlfn.IFNA(INDEX($A$3:$C$66,MATCH(37,$A$3:$A$66,0),2),"")</f>
        <v>#NAME?</v>
      </c>
      <c r="Q27" s="146" t="e">
        <f>_xlfn.IFNA(INDEX($A$3:$C$66,MATCH(37,$A$3:$A$66,0),3),"")</f>
        <v>#NAME?</v>
      </c>
      <c r="R27" s="112">
        <v>37</v>
      </c>
    </row>
    <row r="28" spans="1:18" ht="12" customHeight="1">
      <c r="A28" s="114"/>
      <c r="B28" s="114"/>
      <c r="C28" s="121"/>
      <c r="D28" s="108"/>
      <c r="E28" s="31"/>
      <c r="F28" s="56"/>
      <c r="G28" s="158">
        <v>22</v>
      </c>
      <c r="H28" s="160"/>
      <c r="I28" s="157"/>
      <c r="J28" s="158"/>
      <c r="K28" s="190"/>
      <c r="L28" s="159"/>
      <c r="M28" s="159"/>
      <c r="N28" s="164"/>
      <c r="O28" s="182">
        <v>30</v>
      </c>
      <c r="P28" s="27"/>
      <c r="Q28" s="61"/>
      <c r="R28" s="130"/>
    </row>
    <row r="29" spans="1:18" ht="12" customHeight="1">
      <c r="A29" s="114"/>
      <c r="B29" s="114"/>
      <c r="C29" s="121"/>
      <c r="D29" s="108">
        <f>D27+1</f>
        <v>14</v>
      </c>
      <c r="E29" s="33" t="e">
        <f>_xlfn.IFNA(INDEX($A$4:$C$65,MATCH(D29,$A$4:$A$65,0),3),"")</f>
        <v>#NAME?</v>
      </c>
      <c r="F29" s="75" t="e">
        <f>_xlfn.IFNA(INDEX($A$4:$C$65,MATCH(D29,$A$4:$A$65,0),2),"")</f>
        <v>#NAME?</v>
      </c>
      <c r="G29" s="157"/>
      <c r="H29" s="157"/>
      <c r="I29" s="157"/>
      <c r="J29" s="158"/>
      <c r="K29" s="190"/>
      <c r="L29" s="159"/>
      <c r="M29" s="159"/>
      <c r="N29" s="167"/>
      <c r="O29" s="179"/>
      <c r="P29" s="147" t="e">
        <f>_xlfn.IFNA(INDEX($A$3:$C$66,MATCH(38,$A$3:$A$66,0),2),"")</f>
        <v>#NAME?</v>
      </c>
      <c r="Q29" s="146" t="e">
        <f>_xlfn.IFNA(INDEX($A$3:$C$66,MATCH(38,$A$3:$A$66,0),3),"")</f>
        <v>#NAME?</v>
      </c>
      <c r="R29" s="130">
        <v>38</v>
      </c>
    </row>
    <row r="30" spans="1:18" ht="12" customHeight="1">
      <c r="A30" s="114"/>
      <c r="B30" s="114"/>
      <c r="C30" s="121"/>
      <c r="D30" s="108"/>
      <c r="E30" s="31"/>
      <c r="F30" s="56">
        <v>5</v>
      </c>
      <c r="G30" s="160"/>
      <c r="H30" s="157"/>
      <c r="I30" s="157"/>
      <c r="J30" s="158"/>
      <c r="K30" s="190"/>
      <c r="L30" s="159"/>
      <c r="M30" s="159"/>
      <c r="N30" s="167"/>
      <c r="O30" s="164"/>
      <c r="P30" s="27">
        <v>13</v>
      </c>
      <c r="Q30" s="61"/>
      <c r="R30" s="130"/>
    </row>
    <row r="31" spans="1:18" ht="12" customHeight="1">
      <c r="A31" s="114"/>
      <c r="B31" s="114"/>
      <c r="C31" s="121"/>
      <c r="D31" s="108">
        <f>D29+1</f>
        <v>15</v>
      </c>
      <c r="E31" s="33" t="e">
        <f>_xlfn.IFNA(INDEX($A$4:$C$65,MATCH(D31,$A$4:$A$65,0),3),"")</f>
        <v>#NAME?</v>
      </c>
      <c r="F31" s="75" t="e">
        <f>_xlfn.IFNA(INDEX($A$4:$C$65,MATCH(D31,$A$4:$A$65,0),2),"")</f>
        <v>#NAME?</v>
      </c>
      <c r="G31" s="157"/>
      <c r="H31" s="158"/>
      <c r="I31" s="157"/>
      <c r="J31" s="158"/>
      <c r="K31" s="190"/>
      <c r="L31" s="159"/>
      <c r="M31" s="159"/>
      <c r="N31" s="167"/>
      <c r="O31" s="161"/>
      <c r="P31" s="147" t="e">
        <f>_xlfn.IFNA(INDEX($A$3:$C$66,MATCH(39,$A$3:$A$66,0),2),"")</f>
        <v>#NAME?</v>
      </c>
      <c r="Q31" s="146" t="e">
        <f>_xlfn.IFNA(INDEX($A$3:$C$66,MATCH(39,$A$3:$A$66,0),3),"")</f>
        <v>#NAME?</v>
      </c>
      <c r="R31" s="130">
        <v>39</v>
      </c>
    </row>
    <row r="32" spans="1:18" ht="12" customHeight="1">
      <c r="A32" s="114"/>
      <c r="B32" s="114"/>
      <c r="C32" s="121"/>
      <c r="D32" s="108"/>
      <c r="E32" s="31"/>
      <c r="F32" s="46"/>
      <c r="G32" s="158"/>
      <c r="H32" s="158">
        <v>36</v>
      </c>
      <c r="I32" s="160"/>
      <c r="J32" s="157"/>
      <c r="K32" s="190"/>
      <c r="L32" s="159"/>
      <c r="M32" s="164"/>
      <c r="N32" s="167">
        <v>40</v>
      </c>
      <c r="O32" s="159"/>
      <c r="P32" s="27"/>
      <c r="Q32" s="61"/>
      <c r="R32" s="130"/>
    </row>
    <row r="33" spans="1:18" ht="12" customHeight="1">
      <c r="A33" s="114"/>
      <c r="B33" s="114"/>
      <c r="C33" s="121"/>
      <c r="D33" s="108">
        <v>16</v>
      </c>
      <c r="E33" s="33" t="e">
        <f>_xlfn.IFNA(INDEX($A$4:$C$65,MATCH(D33,$A$4:$A$65,0),3),"")</f>
        <v>#NAME?</v>
      </c>
      <c r="F33" s="75" t="e">
        <f>_xlfn.IFNA(INDEX($A$4:$C$65,MATCH(D33,$A$4:$A$65,0),2),"")</f>
        <v>#NAME?</v>
      </c>
      <c r="G33" s="157"/>
      <c r="H33" s="158"/>
      <c r="I33" s="157"/>
      <c r="J33" s="157"/>
      <c r="K33" s="190"/>
      <c r="L33" s="159"/>
      <c r="M33" s="167"/>
      <c r="N33" s="167"/>
      <c r="O33" s="161"/>
      <c r="P33" s="147" t="e">
        <f>_xlfn.IFNA(INDEX($A$3:$C$66,MATCH(40,$A$3:$A$66,0),2),"")</f>
        <v>#NAME?</v>
      </c>
      <c r="Q33" s="146" t="e">
        <f>_xlfn.IFNA(INDEX($A$3:$C$66,MATCH(40,$A$3:$A$66,0),3),"")</f>
        <v>#NAME?</v>
      </c>
      <c r="R33" s="130">
        <v>40</v>
      </c>
    </row>
    <row r="34" spans="1:18" ht="12" customHeight="1">
      <c r="A34" s="114"/>
      <c r="B34" s="114"/>
      <c r="C34" s="121"/>
      <c r="D34" s="108"/>
      <c r="E34" s="31"/>
      <c r="F34" s="57">
        <v>6</v>
      </c>
      <c r="G34" s="160"/>
      <c r="H34" s="157"/>
      <c r="I34" s="157"/>
      <c r="J34" s="157"/>
      <c r="K34" s="190"/>
      <c r="L34" s="159"/>
      <c r="M34" s="167"/>
      <c r="N34" s="167"/>
      <c r="O34" s="164"/>
      <c r="P34" s="27">
        <v>14</v>
      </c>
      <c r="Q34" s="61"/>
      <c r="R34" s="130"/>
    </row>
    <row r="35" spans="1:18" ht="12" customHeight="1">
      <c r="A35" s="114"/>
      <c r="B35" s="114"/>
      <c r="C35" s="121"/>
      <c r="D35" s="132">
        <v>17</v>
      </c>
      <c r="E35" s="33" t="e">
        <f>_xlfn.IFNA(INDEX($A$4:$C$65,MATCH(D35,$A$4:$A$65,0),3),"")</f>
        <v>#NAME?</v>
      </c>
      <c r="F35" s="75" t="e">
        <f>_xlfn.IFNA(INDEX($A$4:$C$65,MATCH(D35,$A$4:$A$65,0),2),"")</f>
        <v>#NAME?</v>
      </c>
      <c r="G35" s="157"/>
      <c r="H35" s="157"/>
      <c r="I35" s="157"/>
      <c r="J35" s="157"/>
      <c r="K35" s="190"/>
      <c r="L35" s="159"/>
      <c r="M35" s="167"/>
      <c r="N35" s="167"/>
      <c r="O35" s="166"/>
      <c r="P35" s="147" t="e">
        <f>_xlfn.IFNA(INDEX($A$3:$C$66,MATCH(41,$A$3:$A$66,0),2),"")</f>
        <v>#NAME?</v>
      </c>
      <c r="Q35" s="146" t="e">
        <f>_xlfn.IFNA(INDEX($A$3:$C$66,MATCH(41,$A$3:$A$66,0),3),"")</f>
        <v>#NAME?</v>
      </c>
      <c r="R35" s="130">
        <v>41</v>
      </c>
    </row>
    <row r="36" spans="1:18" ht="12" customHeight="1">
      <c r="A36" s="114"/>
      <c r="B36" s="114"/>
      <c r="C36" s="121"/>
      <c r="D36" s="133"/>
      <c r="E36" s="74"/>
      <c r="F36" s="47"/>
      <c r="G36" s="171">
        <v>23</v>
      </c>
      <c r="H36" s="192"/>
      <c r="I36" s="193"/>
      <c r="J36" s="193"/>
      <c r="K36" s="202"/>
      <c r="L36" s="203"/>
      <c r="M36" s="204"/>
      <c r="N36" s="205"/>
      <c r="O36" s="204">
        <v>31</v>
      </c>
      <c r="P36" s="27"/>
      <c r="Q36" s="61"/>
      <c r="R36" s="130"/>
    </row>
    <row r="37" spans="1:18" ht="12" customHeight="1">
      <c r="A37" s="135"/>
      <c r="B37" s="114"/>
      <c r="C37" s="121"/>
      <c r="D37" s="133">
        <v>18</v>
      </c>
      <c r="E37" s="33" t="e">
        <f>_xlfn.IFNA(INDEX($A$4:$C$65,MATCH(D37,$A$4:$A$65,0),3),"")</f>
        <v>#NAME?</v>
      </c>
      <c r="F37" s="75" t="e">
        <f>_xlfn.IFNA(INDEX($A$4:$C$65,MATCH(D37,$A$4:$A$65,0),2),"")</f>
        <v>#NAME?</v>
      </c>
      <c r="G37" s="195"/>
      <c r="H37" s="193"/>
      <c r="I37" s="171"/>
      <c r="J37" s="193"/>
      <c r="K37" s="202"/>
      <c r="L37" s="203"/>
      <c r="M37" s="204"/>
      <c r="N37" s="203"/>
      <c r="O37" s="178"/>
      <c r="P37" s="147" t="e">
        <f>_xlfn.IFNA(INDEX($A$3:$C$66,MATCH(42,$A$3:$A$66,0),2),"")</f>
        <v>#NAME?</v>
      </c>
      <c r="Q37" s="146" t="e">
        <f>_xlfn.IFNA(INDEX($A$3:$C$66,MATCH(42,$A$3:$A$66,0),3),"")</f>
        <v>#NAME?</v>
      </c>
      <c r="R37" s="130">
        <v>42</v>
      </c>
    </row>
    <row r="38" spans="1:18" ht="12" customHeight="1">
      <c r="A38" s="135"/>
      <c r="B38" s="114"/>
      <c r="C38" s="121"/>
      <c r="D38" s="133"/>
      <c r="E38" s="74"/>
      <c r="F38" s="47"/>
      <c r="G38" s="171"/>
      <c r="H38" s="171"/>
      <c r="I38" s="171"/>
      <c r="J38" s="193"/>
      <c r="K38" s="202"/>
      <c r="L38" s="203"/>
      <c r="M38" s="204"/>
      <c r="N38" s="203"/>
      <c r="O38" s="203"/>
      <c r="P38" s="27"/>
      <c r="Q38" s="61"/>
      <c r="R38" s="130"/>
    </row>
    <row r="39" spans="1:18" ht="12" customHeight="1">
      <c r="A39" s="135"/>
      <c r="B39" s="114"/>
      <c r="C39" s="121"/>
      <c r="D39" s="133">
        <v>19</v>
      </c>
      <c r="E39" s="33" t="e">
        <f>_xlfn.IFNA(INDEX($A$4:$C$65,MATCH(D39,$A$4:$A$65,0),3),"")</f>
        <v>#NAME?</v>
      </c>
      <c r="F39" s="75" t="e">
        <f>_xlfn.IFNA(INDEX($A$4:$C$65,MATCH(D39,$A$4:$A$65,0),2),"")</f>
        <v>#NAME?</v>
      </c>
      <c r="G39" s="195"/>
      <c r="H39" s="193"/>
      <c r="I39" s="171">
        <v>43</v>
      </c>
      <c r="J39" s="192"/>
      <c r="K39" s="202"/>
      <c r="L39" s="187"/>
      <c r="M39" s="204">
        <v>45</v>
      </c>
      <c r="N39" s="203"/>
      <c r="O39" s="186"/>
      <c r="P39" s="147" t="e">
        <f>_xlfn.IFNA(INDEX($A$3:$C$66,MATCH(43,$A$3:$A$66,0),2),"")</f>
        <v>#NAME?</v>
      </c>
      <c r="Q39" s="146" t="e">
        <f>_xlfn.IFNA(INDEX($A$3:$C$66,MATCH(43,$A$3:$A$66,0),3),"")</f>
        <v>#NAME?</v>
      </c>
      <c r="R39" s="130">
        <v>43</v>
      </c>
    </row>
    <row r="40" spans="1:18" ht="12" customHeight="1">
      <c r="A40" s="135"/>
      <c r="B40" s="114"/>
      <c r="C40" s="121"/>
      <c r="D40" s="133"/>
      <c r="E40" s="74"/>
      <c r="F40" s="66"/>
      <c r="G40" s="171">
        <v>24</v>
      </c>
      <c r="H40" s="192"/>
      <c r="I40" s="193"/>
      <c r="J40" s="193"/>
      <c r="K40" s="206"/>
      <c r="L40" s="203"/>
      <c r="M40" s="204"/>
      <c r="N40" s="203"/>
      <c r="O40" s="205"/>
      <c r="P40" s="27">
        <v>15</v>
      </c>
      <c r="Q40" s="61"/>
      <c r="R40" s="130"/>
    </row>
    <row r="41" spans="1:18" ht="12" customHeight="1">
      <c r="A41" s="135"/>
      <c r="B41" s="114"/>
      <c r="C41" s="121"/>
      <c r="D41" s="133">
        <v>20</v>
      </c>
      <c r="E41" s="33" t="e">
        <f>_xlfn.IFNA(INDEX($A$4:$C$65,MATCH(D41,$A$4:$A$65,0),3),"")</f>
        <v>#NAME?</v>
      </c>
      <c r="F41" s="75" t="e">
        <f>_xlfn.IFNA(INDEX($A$4:$C$65,MATCH(D41,$A$4:$A$65,0),2),"")</f>
        <v>#NAME?</v>
      </c>
      <c r="G41" s="193"/>
      <c r="H41" s="193"/>
      <c r="I41" s="193"/>
      <c r="J41" s="193"/>
      <c r="K41" s="206"/>
      <c r="L41" s="203"/>
      <c r="M41" s="204"/>
      <c r="N41" s="203"/>
      <c r="O41" s="207"/>
      <c r="P41" s="147" t="e">
        <f>_xlfn.IFNA(INDEX($A$3:$C$66,MATCH(44,$A$3:$A$66,0),2),"")</f>
        <v>#NAME?</v>
      </c>
      <c r="Q41" s="146" t="e">
        <f>_xlfn.IFNA(INDEX($A$3:$C$66,MATCH(44,$A$3:$A$66,0),3),"")</f>
        <v>#NAME?</v>
      </c>
      <c r="R41" s="130">
        <v>44</v>
      </c>
    </row>
    <row r="42" spans="1:18" ht="12" customHeight="1">
      <c r="A42" s="135"/>
      <c r="B42" s="114"/>
      <c r="C42" s="121"/>
      <c r="D42" s="133"/>
      <c r="E42" s="74"/>
      <c r="F42" s="66">
        <v>7</v>
      </c>
      <c r="G42" s="192"/>
      <c r="H42" s="193"/>
      <c r="I42" s="193"/>
      <c r="J42" s="193"/>
      <c r="K42" s="206"/>
      <c r="L42" s="203"/>
      <c r="M42" s="204"/>
      <c r="N42" s="205"/>
      <c r="O42" s="204">
        <v>32</v>
      </c>
      <c r="P42" s="27"/>
      <c r="Q42" s="61"/>
      <c r="R42" s="130"/>
    </row>
    <row r="43" spans="1:18" ht="12" customHeight="1">
      <c r="A43" s="135"/>
      <c r="B43" s="114"/>
      <c r="C43" s="121"/>
      <c r="D43" s="133">
        <v>21</v>
      </c>
      <c r="E43" s="33" t="e">
        <f>_xlfn.IFNA(INDEX($A$4:$C$65,MATCH(D43,$A$4:$A$65,0),3),"")</f>
        <v>#NAME?</v>
      </c>
      <c r="F43" s="75" t="e">
        <f>_xlfn.IFNA(INDEX($A$4:$C$65,MATCH(D43,$A$4:$A$65,0),2),"")</f>
        <v>#NAME?</v>
      </c>
      <c r="G43" s="193"/>
      <c r="H43" s="171"/>
      <c r="I43" s="193"/>
      <c r="J43" s="193"/>
      <c r="K43" s="206"/>
      <c r="L43" s="203"/>
      <c r="M43" s="204"/>
      <c r="N43" s="204"/>
      <c r="O43" s="207"/>
      <c r="P43" s="147" t="e">
        <f>_xlfn.IFNA(INDEX($A$3:$C$66,MATCH(45,$A$3:$A$66,0),2),"")</f>
        <v>#NAME?</v>
      </c>
      <c r="Q43" s="146" t="e">
        <f>_xlfn.IFNA(INDEX($A$3:$C$66,MATCH(45,$A$3:$A$66,0),3),"")</f>
        <v>#NAME?</v>
      </c>
      <c r="R43" s="130">
        <v>45</v>
      </c>
    </row>
    <row r="44" spans="1:18" ht="12" customHeight="1">
      <c r="A44" s="135"/>
      <c r="B44" s="114"/>
      <c r="C44" s="121"/>
      <c r="D44" s="133"/>
      <c r="E44" s="74"/>
      <c r="F44" s="66"/>
      <c r="G44" s="171"/>
      <c r="H44" s="171">
        <v>37</v>
      </c>
      <c r="I44" s="192"/>
      <c r="J44" s="193"/>
      <c r="K44" s="206"/>
      <c r="L44" s="203"/>
      <c r="M44" s="204"/>
      <c r="N44" s="204"/>
      <c r="O44" s="205"/>
      <c r="P44" s="27">
        <v>16</v>
      </c>
      <c r="Q44" s="61"/>
      <c r="R44" s="130"/>
    </row>
    <row r="45" spans="1:18" ht="12" customHeight="1">
      <c r="A45" s="135"/>
      <c r="B45" s="114"/>
      <c r="C45" s="121"/>
      <c r="D45" s="133">
        <v>22</v>
      </c>
      <c r="E45" s="33" t="e">
        <f>_xlfn.IFNA(INDEX($A$4:$C$65,MATCH(D45,$A$4:$A$65,0),3),"")</f>
        <v>#NAME?</v>
      </c>
      <c r="F45" s="75" t="e">
        <f>_xlfn.IFNA(INDEX($A$4:$C$65,MATCH(D45,$A$4:$A$65,0),2),"")</f>
        <v>#NAME?</v>
      </c>
      <c r="G45" s="193"/>
      <c r="H45" s="171"/>
      <c r="I45" s="193"/>
      <c r="J45" s="171"/>
      <c r="K45" s="206"/>
      <c r="L45" s="203"/>
      <c r="M45" s="204"/>
      <c r="N45" s="204"/>
      <c r="O45" s="186"/>
      <c r="P45" s="147" t="e">
        <f>_xlfn.IFNA(INDEX($A$3:$C$66,MATCH(46,$A$3:$A$66,0),2),"")</f>
        <v>#NAME?</v>
      </c>
      <c r="Q45" s="146" t="e">
        <f>_xlfn.IFNA(INDEX($A$3:$C$66,MATCH(46,$A$3:$A$66,0),3),"")</f>
        <v>#NAME?</v>
      </c>
      <c r="R45" s="130">
        <v>46</v>
      </c>
    </row>
    <row r="46" spans="1:18" ht="12" customHeight="1">
      <c r="A46" s="135"/>
      <c r="B46" s="114"/>
      <c r="C46" s="121"/>
      <c r="D46" s="133"/>
      <c r="E46" s="74"/>
      <c r="F46" s="66">
        <v>8</v>
      </c>
      <c r="G46" s="192"/>
      <c r="H46" s="193"/>
      <c r="I46" s="193"/>
      <c r="J46" s="171"/>
      <c r="K46" s="206"/>
      <c r="L46" s="203"/>
      <c r="M46" s="205"/>
      <c r="N46" s="204">
        <v>41</v>
      </c>
      <c r="O46" s="203"/>
      <c r="P46" s="45"/>
      <c r="Q46" s="61"/>
      <c r="R46" s="130"/>
    </row>
    <row r="47" spans="1:18" ht="12" customHeight="1">
      <c r="A47" s="135"/>
      <c r="B47" s="114"/>
      <c r="C47" s="121"/>
      <c r="D47" s="133">
        <v>23</v>
      </c>
      <c r="E47" s="33" t="e">
        <f>_xlfn.IFNA(INDEX($A$4:$C$65,MATCH(D47,$A$4:$A$65,0),3),"")</f>
        <v>#NAME?</v>
      </c>
      <c r="F47" s="75" t="e">
        <f>_xlfn.IFNA(INDEX($A$4:$C$65,MATCH(D47,$A$4:$A$65,0),2),"")</f>
        <v>#NAME?</v>
      </c>
      <c r="G47" s="193"/>
      <c r="H47" s="193"/>
      <c r="I47" s="193"/>
      <c r="J47" s="171"/>
      <c r="K47" s="206"/>
      <c r="L47" s="203"/>
      <c r="M47" s="203"/>
      <c r="N47" s="204"/>
      <c r="O47" s="186"/>
      <c r="P47" s="147" t="e">
        <f>_xlfn.IFNA(INDEX($A$3:$C$66,MATCH(47,$A$3:$A$66,0),2),"")</f>
        <v>#NAME?</v>
      </c>
      <c r="Q47" s="146" t="e">
        <f>_xlfn.IFNA(INDEX($A$3:$C$66,MATCH(47,$A$3:$A$66,0),3),"")</f>
        <v>#NAME?</v>
      </c>
      <c r="R47" s="130">
        <v>47</v>
      </c>
    </row>
    <row r="48" spans="1:18" ht="12" customHeight="1">
      <c r="A48" s="135"/>
      <c r="B48" s="114"/>
      <c r="C48" s="121"/>
      <c r="D48" s="133"/>
      <c r="E48" s="131"/>
      <c r="F48" s="134"/>
      <c r="G48" s="171">
        <v>25</v>
      </c>
      <c r="H48" s="192"/>
      <c r="I48" s="193"/>
      <c r="J48" s="171"/>
      <c r="K48" s="208"/>
      <c r="L48" s="148"/>
      <c r="M48" s="148"/>
      <c r="N48" s="204"/>
      <c r="O48" s="205"/>
      <c r="P48" s="130">
        <v>17</v>
      </c>
      <c r="Q48" s="128"/>
      <c r="R48" s="130"/>
    </row>
    <row r="49" spans="1:18" ht="12" customHeight="1">
      <c r="A49" s="135"/>
      <c r="B49" s="114"/>
      <c r="C49" s="121"/>
      <c r="D49" s="129">
        <v>24</v>
      </c>
      <c r="E49" s="33" t="e">
        <f>_xlfn.IFNA(INDEX($A$4:$C$65,MATCH(D49,$A$4:$A$65,0),3),"")</f>
        <v>#NAME?</v>
      </c>
      <c r="F49" s="75" t="e">
        <f>_xlfn.IFNA(INDEX($A$4:$C$65,MATCH(D49,$A$4:$A$65,0),2),"")</f>
        <v>#NAME?</v>
      </c>
      <c r="G49" s="214"/>
      <c r="H49" s="209"/>
      <c r="I49" s="153"/>
      <c r="N49" s="210"/>
      <c r="O49" s="211"/>
      <c r="P49" s="147" t="e">
        <f>_xlfn.IFNA(INDEX($A$3:$C$66,MATCH(48,$A$3:$A$66,0),2),"")</f>
        <v>#NAME?</v>
      </c>
      <c r="Q49" s="146" t="e">
        <f>_xlfn.IFNA(INDEX($A$3:$C$66,MATCH(48,$A$3:$A$66,0),3),"")</f>
        <v>#NAME?</v>
      </c>
      <c r="R49" s="130">
        <v>48</v>
      </c>
    </row>
    <row r="50" spans="1:18" ht="12" customHeight="1">
      <c r="A50" s="135"/>
      <c r="B50" s="114"/>
      <c r="C50" s="121"/>
      <c r="G50" s="153"/>
      <c r="H50" s="153"/>
      <c r="I50" s="153"/>
      <c r="N50" s="213"/>
      <c r="O50" s="204">
        <v>33</v>
      </c>
      <c r="Q50" s="128"/>
      <c r="R50" s="130"/>
    </row>
    <row r="51" spans="1:18" ht="12" customHeight="1">
      <c r="A51" s="135"/>
      <c r="B51" s="114"/>
      <c r="C51" s="136"/>
      <c r="D51" s="133"/>
      <c r="E51" s="118"/>
      <c r="F51" s="122"/>
      <c r="G51" s="153"/>
      <c r="H51" s="153"/>
      <c r="O51" s="212"/>
      <c r="P51" s="147" t="e">
        <f>_xlfn.IFNA(INDEX($A$3:$C$66,MATCH(49,$A$3:$A$66,0),2),"")</f>
        <v>#NAME?</v>
      </c>
      <c r="Q51" s="146" t="e">
        <f>_xlfn.IFNA(INDEX($A$3:$C$66,MATCH(49,$A$3:$A$66,0),3),"")</f>
        <v>#NAME?</v>
      </c>
      <c r="R51" s="130">
        <v>49</v>
      </c>
    </row>
    <row r="52" spans="1:3" ht="12" customHeight="1">
      <c r="A52" s="135"/>
      <c r="B52" s="114"/>
      <c r="C52" s="121"/>
    </row>
    <row r="53" spans="17:18" ht="17.25">
      <c r="Q53" s="118"/>
      <c r="R53" s="131"/>
    </row>
  </sheetData>
  <sheetProtection/>
  <printOptions/>
  <pageMargins left="0.2" right="0.2" top="0.2" bottom="0.2" header="0.2" footer="0.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A1">
      <selection activeCell="T26" sqref="T26"/>
    </sheetView>
  </sheetViews>
  <sheetFormatPr defaultColWidth="8.88671875" defaultRowHeight="18.75"/>
  <cols>
    <col min="1" max="1" width="2.21484375" style="0" customWidth="1"/>
    <col min="2" max="2" width="8.3359375" style="0" customWidth="1"/>
    <col min="3" max="3" width="12.99609375" style="0" customWidth="1"/>
    <col min="4" max="4" width="1.88671875" style="0" customWidth="1"/>
    <col min="5" max="5" width="13.10546875" style="0" customWidth="1"/>
    <col min="6" max="6" width="8.3359375" style="0" customWidth="1"/>
    <col min="7" max="15" width="4.10546875" style="150" customWidth="1"/>
    <col min="16" max="16" width="8.3359375" style="0" customWidth="1"/>
    <col min="17" max="17" width="13.10546875" style="0" customWidth="1"/>
    <col min="18" max="18" width="1.88671875" style="12" customWidth="1"/>
  </cols>
  <sheetData>
    <row r="1" ht="9" customHeight="1"/>
    <row r="2" spans="1:18" ht="12" customHeight="1">
      <c r="A2" s="107" t="s">
        <v>0</v>
      </c>
      <c r="B2" s="107" t="s">
        <v>26</v>
      </c>
      <c r="C2" s="107" t="s">
        <v>27</v>
      </c>
      <c r="D2" s="108"/>
      <c r="E2" s="109" t="s">
        <v>29</v>
      </c>
      <c r="F2" s="110" t="s">
        <v>28</v>
      </c>
      <c r="G2" s="155"/>
      <c r="H2" s="155"/>
      <c r="I2" s="155"/>
      <c r="J2" s="155"/>
      <c r="K2" s="200"/>
      <c r="L2" s="149"/>
      <c r="M2" s="149"/>
      <c r="N2" s="149"/>
      <c r="O2" s="149"/>
      <c r="P2" s="110" t="s">
        <v>28</v>
      </c>
      <c r="Q2" s="113" t="s">
        <v>29</v>
      </c>
      <c r="R2" s="112"/>
    </row>
    <row r="3" spans="1:18" ht="12" customHeight="1">
      <c r="A3" s="114"/>
      <c r="B3" s="114"/>
      <c r="C3" s="115"/>
      <c r="D3" s="108">
        <v>1</v>
      </c>
      <c r="E3" s="33" t="e">
        <f>_xlfn.IFNA(INDEX($A$4:$C$65,MATCH(D3,$A$4:$A$65,0),3),"")</f>
        <v>#NAME?</v>
      </c>
      <c r="F3" s="75" t="e">
        <f>_xlfn.IFNA(INDEX($A$4:$C$65,MATCH(D3,$A$4:$A$65,0),2),"")</f>
        <v>#NAME?</v>
      </c>
      <c r="G3" s="156"/>
      <c r="H3" s="157"/>
      <c r="I3" s="158"/>
      <c r="J3" s="158"/>
      <c r="K3" s="200"/>
      <c r="L3" s="149"/>
      <c r="M3" s="159"/>
      <c r="N3" s="159"/>
      <c r="O3" s="178"/>
      <c r="P3" s="147" t="e">
        <f>_xlfn.IFNA(INDEX($A$3:$C$66,MATCH(26,$A$3:$A$66,0),2),"")</f>
        <v>#NAME?</v>
      </c>
      <c r="Q3" s="146" t="e">
        <f>_xlfn.IFNA(INDEX($A$3:$C$66,MATCH(26,$A$3:$A$66,0),3),"")</f>
        <v>#NAME?</v>
      </c>
      <c r="R3" s="112">
        <v>26</v>
      </c>
    </row>
    <row r="4" spans="1:18" ht="12" customHeight="1">
      <c r="A4" s="114"/>
      <c r="B4" s="114"/>
      <c r="C4" s="121"/>
      <c r="D4" s="108"/>
      <c r="E4" s="31"/>
      <c r="F4" s="46"/>
      <c r="G4" s="158">
        <v>19</v>
      </c>
      <c r="H4" s="160"/>
      <c r="I4" s="157"/>
      <c r="J4" s="158"/>
      <c r="K4" s="169"/>
      <c r="L4" s="159"/>
      <c r="M4" s="159"/>
      <c r="N4" s="164"/>
      <c r="O4" s="167">
        <v>27</v>
      </c>
      <c r="P4" s="31"/>
      <c r="Q4" s="56"/>
      <c r="R4" s="112"/>
    </row>
    <row r="5" spans="1:18" ht="12" customHeight="1">
      <c r="A5" s="114"/>
      <c r="B5" s="114"/>
      <c r="C5" s="121"/>
      <c r="D5" s="108">
        <f>D3+1</f>
        <v>2</v>
      </c>
      <c r="E5" s="33" t="e">
        <f>_xlfn.IFNA(INDEX($A$4:$C$65,MATCH(D5,$A$4:$A$65,0),3),"")</f>
        <v>#NAME?</v>
      </c>
      <c r="F5" s="75" t="e">
        <f>_xlfn.IFNA(INDEX($A$4:$C$65,MATCH(D5,$A$4:$A$65,0),2),"")</f>
        <v>#NAME?</v>
      </c>
      <c r="G5" s="157"/>
      <c r="H5" s="157"/>
      <c r="I5" s="157"/>
      <c r="J5" s="158"/>
      <c r="K5" s="169"/>
      <c r="L5" s="159"/>
      <c r="M5" s="159"/>
      <c r="N5" s="167"/>
      <c r="O5" s="179"/>
      <c r="P5" s="21" t="e">
        <f>_xlfn.IFNA(INDEX($A$3:$C$66,MATCH(27,$A$3:$A$66,0),2),"")</f>
        <v>#NAME?</v>
      </c>
      <c r="Q5" s="146" t="e">
        <f>_xlfn.IFNA(INDEX($A$3:$C$66,MATCH(27,$A$3:$A$66,0),3),"")</f>
        <v>#NAME?</v>
      </c>
      <c r="R5" s="112">
        <v>27</v>
      </c>
    </row>
    <row r="6" spans="1:18" ht="12" customHeight="1">
      <c r="A6" s="114"/>
      <c r="B6" s="114"/>
      <c r="C6" s="121"/>
      <c r="D6" s="108"/>
      <c r="E6" s="31"/>
      <c r="F6" s="56">
        <v>1</v>
      </c>
      <c r="G6" s="160"/>
      <c r="H6" s="157"/>
      <c r="I6" s="157"/>
      <c r="J6" s="158"/>
      <c r="K6" s="169"/>
      <c r="L6" s="159"/>
      <c r="M6" s="159"/>
      <c r="N6" s="167"/>
      <c r="O6" s="164"/>
      <c r="P6" s="50">
        <v>10</v>
      </c>
      <c r="Q6" s="56"/>
      <c r="R6" s="112"/>
    </row>
    <row r="7" spans="1:18" ht="12" customHeight="1">
      <c r="A7" s="114"/>
      <c r="B7" s="114"/>
      <c r="C7" s="121"/>
      <c r="D7" s="108">
        <f>D5+1</f>
        <v>3</v>
      </c>
      <c r="E7" s="33" t="e">
        <f>_xlfn.IFNA(INDEX($A$4:$C$65,MATCH(D7,$A$4:$A$65,0),3),"")</f>
        <v>#NAME?</v>
      </c>
      <c r="F7" s="75" t="e">
        <f>_xlfn.IFNA(INDEX($A$4:$C$65,MATCH(D7,$A$4:$A$65,0),2),"")</f>
        <v>#NAME?</v>
      </c>
      <c r="G7" s="157"/>
      <c r="H7" s="158"/>
      <c r="I7" s="157"/>
      <c r="J7" s="158"/>
      <c r="K7" s="169"/>
      <c r="L7" s="159"/>
      <c r="M7" s="159"/>
      <c r="N7" s="167"/>
      <c r="O7" s="159"/>
      <c r="P7" s="21" t="e">
        <f>_xlfn.IFNA(INDEX($A$3:$C$66,MATCH(28,$A$3:$A$66,0),2),"")</f>
        <v>#NAME?</v>
      </c>
      <c r="Q7" s="146" t="e">
        <f>_xlfn.IFNA(INDEX($A$3:$C$66,MATCH(28,$A$3:$A$66,0),3),"")</f>
        <v>#NAME?</v>
      </c>
      <c r="R7" s="112">
        <v>28</v>
      </c>
    </row>
    <row r="8" spans="1:18" ht="12" customHeight="1">
      <c r="A8" s="114"/>
      <c r="B8" s="114"/>
      <c r="C8" s="121"/>
      <c r="D8" s="108"/>
      <c r="E8" s="31"/>
      <c r="F8" s="46"/>
      <c r="G8" s="158"/>
      <c r="H8" s="158">
        <v>35</v>
      </c>
      <c r="I8" s="160"/>
      <c r="J8" s="157"/>
      <c r="K8" s="169"/>
      <c r="L8" s="159"/>
      <c r="M8" s="164"/>
      <c r="N8" s="167">
        <v>39</v>
      </c>
      <c r="O8" s="159"/>
      <c r="P8" s="31"/>
      <c r="Q8" s="57"/>
      <c r="R8" s="112"/>
    </row>
    <row r="9" spans="1:18" ht="12" customHeight="1">
      <c r="A9" s="114"/>
      <c r="B9" s="114"/>
      <c r="C9" s="121"/>
      <c r="D9" s="108">
        <f>D7+1</f>
        <v>4</v>
      </c>
      <c r="E9" s="33" t="e">
        <f>_xlfn.IFNA(INDEX($A$4:$C$65,MATCH(D9,$A$4:$A$65,0),3),"")</f>
        <v>#NAME?</v>
      </c>
      <c r="F9" s="75" t="e">
        <f>_xlfn.IFNA(INDEX($A$4:$C$65,MATCH(D9,$A$4:$A$65,0),2),"")</f>
        <v>#NAME?</v>
      </c>
      <c r="G9" s="157"/>
      <c r="H9" s="158"/>
      <c r="I9" s="157"/>
      <c r="J9" s="157"/>
      <c r="K9" s="169"/>
      <c r="L9" s="159"/>
      <c r="M9" s="167"/>
      <c r="N9" s="167"/>
      <c r="O9" s="161"/>
      <c r="P9" s="147" t="e">
        <f>_xlfn.IFNA(INDEX($A$3:$C$66,MATCH(29,$A$3:$A$66,0),2),"")</f>
        <v>#NAME?</v>
      </c>
      <c r="Q9" s="146" t="e">
        <f>_xlfn.IFNA(INDEX($A$3:$C$66,MATCH(29,$A$3:$A$66,0),3),"")</f>
        <v>#NAME?</v>
      </c>
      <c r="R9" s="112">
        <v>29</v>
      </c>
    </row>
    <row r="10" spans="1:18" ht="12" customHeight="1">
      <c r="A10" s="114"/>
      <c r="B10" s="114"/>
      <c r="C10" s="121"/>
      <c r="D10" s="108"/>
      <c r="E10" s="31"/>
      <c r="F10" s="57">
        <v>2</v>
      </c>
      <c r="G10" s="160"/>
      <c r="H10" s="157"/>
      <c r="I10" s="157"/>
      <c r="J10" s="157"/>
      <c r="K10" s="169"/>
      <c r="L10" s="159"/>
      <c r="M10" s="167"/>
      <c r="N10" s="167"/>
      <c r="O10" s="164"/>
      <c r="P10" s="31">
        <v>11</v>
      </c>
      <c r="Q10" s="56"/>
      <c r="R10" s="112"/>
    </row>
    <row r="11" spans="1:18" ht="12" customHeight="1">
      <c r="A11" s="114"/>
      <c r="B11" s="114"/>
      <c r="C11" s="121"/>
      <c r="D11" s="108">
        <f>D9+1</f>
        <v>5</v>
      </c>
      <c r="E11" s="33" t="e">
        <f>_xlfn.IFNA(INDEX($A$4:$C$65,MATCH(D11,$A$4:$A$65,0),3),"")</f>
        <v>#NAME?</v>
      </c>
      <c r="F11" s="75" t="e">
        <f>_xlfn.IFNA(INDEX($A$4:$C$65,MATCH(D11,$A$4:$A$65,0),2),"")</f>
        <v>#NAME?</v>
      </c>
      <c r="G11" s="157"/>
      <c r="H11" s="157"/>
      <c r="I11" s="157"/>
      <c r="J11" s="157"/>
      <c r="K11" s="169"/>
      <c r="L11" s="159"/>
      <c r="M11" s="167"/>
      <c r="N11" s="167"/>
      <c r="O11" s="166"/>
      <c r="P11" s="147" t="e">
        <f>_xlfn.IFNA(INDEX($A$3:$C$66,MATCH(30,$A$3:$A$66,0),2),"")</f>
        <v>#NAME?</v>
      </c>
      <c r="Q11" s="146" t="e">
        <f>_xlfn.IFNA(INDEX($A$3:$C$66,MATCH(30,$A$3:$A$66,0),3),"")</f>
        <v>#NAME?</v>
      </c>
      <c r="R11" s="112">
        <v>30</v>
      </c>
    </row>
    <row r="12" spans="1:18" ht="12" customHeight="1">
      <c r="A12" s="114"/>
      <c r="B12" s="114"/>
      <c r="C12" s="121"/>
      <c r="D12" s="108"/>
      <c r="E12" s="31"/>
      <c r="F12" s="46"/>
      <c r="G12" s="158">
        <v>20</v>
      </c>
      <c r="H12" s="160"/>
      <c r="I12" s="157"/>
      <c r="J12" s="157"/>
      <c r="K12" s="169"/>
      <c r="L12" s="159"/>
      <c r="M12" s="167"/>
      <c r="N12" s="167"/>
      <c r="O12" s="201">
        <v>28</v>
      </c>
      <c r="P12" s="31"/>
      <c r="Q12" s="56"/>
      <c r="R12" s="112"/>
    </row>
    <row r="13" spans="1:18" ht="12" customHeight="1">
      <c r="A13" s="114"/>
      <c r="B13" s="114"/>
      <c r="C13" s="121"/>
      <c r="D13" s="108">
        <f>D11+1</f>
        <v>6</v>
      </c>
      <c r="E13" s="33" t="e">
        <f>_xlfn.IFNA(INDEX($A$4:$C$65,MATCH(D13,$A$4:$A$65,0),3),"")</f>
        <v>#NAME?</v>
      </c>
      <c r="F13" s="75" t="e">
        <f>_xlfn.IFNA(INDEX($A$4:$C$65,MATCH(D13,$A$4:$A$65,0),2),"")</f>
        <v>#NAME?</v>
      </c>
      <c r="G13" s="156"/>
      <c r="H13" s="157"/>
      <c r="I13" s="158"/>
      <c r="J13" s="157"/>
      <c r="K13" s="169"/>
      <c r="L13" s="159"/>
      <c r="M13" s="167"/>
      <c r="N13" s="164"/>
      <c r="O13" s="178"/>
      <c r="P13" s="147" t="e">
        <f>_xlfn.IFNA(INDEX($A$3:$C$66,MATCH(31,$A$3:$A$66,0),2),"")</f>
        <v>#NAME?</v>
      </c>
      <c r="Q13" s="146" t="e">
        <f>_xlfn.IFNA(INDEX($A$3:$C$66,MATCH(31,$A$3:$A$66,0),3),"")</f>
        <v>#NAME?</v>
      </c>
      <c r="R13" s="112">
        <v>31</v>
      </c>
    </row>
    <row r="14" spans="1:18" ht="12" customHeight="1">
      <c r="A14" s="114"/>
      <c r="B14" s="114"/>
      <c r="C14" s="121"/>
      <c r="D14" s="108"/>
      <c r="E14" s="31"/>
      <c r="F14" s="46"/>
      <c r="G14" s="158"/>
      <c r="H14" s="158"/>
      <c r="I14" s="158">
        <v>43</v>
      </c>
      <c r="J14" s="160"/>
      <c r="K14" s="190"/>
      <c r="L14" s="162"/>
      <c r="M14" s="167">
        <v>45</v>
      </c>
      <c r="N14" s="159"/>
      <c r="O14" s="159"/>
      <c r="P14" s="27"/>
      <c r="Q14" s="61"/>
      <c r="R14" s="130"/>
    </row>
    <row r="15" spans="1:18" ht="12" customHeight="1">
      <c r="A15" s="114"/>
      <c r="B15" s="114"/>
      <c r="C15" s="121"/>
      <c r="D15" s="108">
        <f>D13+1</f>
        <v>7</v>
      </c>
      <c r="E15" s="33" t="e">
        <f>_xlfn.IFNA(INDEX($A$4:$C$65,MATCH(D15,$A$4:$A$65,0),3),"")</f>
        <v>#NAME?</v>
      </c>
      <c r="F15" s="75" t="e">
        <f>_xlfn.IFNA(INDEX($A$4:$C$65,MATCH(D15,$A$4:$A$65,0),2),"")</f>
        <v>#NAME?</v>
      </c>
      <c r="G15" s="156"/>
      <c r="H15" s="157"/>
      <c r="I15" s="158"/>
      <c r="J15" s="157"/>
      <c r="K15" s="190"/>
      <c r="L15" s="159"/>
      <c r="M15" s="167"/>
      <c r="N15" s="161"/>
      <c r="O15" s="181"/>
      <c r="P15" s="147" t="e">
        <f>_xlfn.IFNA(INDEX($A$3:$C$66,MATCH(32,$A$3:$A$66,0),2),"")</f>
        <v>#NAME?</v>
      </c>
      <c r="Q15" s="146" t="e">
        <f>_xlfn.IFNA(INDEX($A$3:$C$66,MATCH(32,$A$3:$A$66,0),3),"")</f>
        <v>#NAME?</v>
      </c>
      <c r="R15" s="112">
        <v>32</v>
      </c>
    </row>
    <row r="16" spans="1:18" ht="12" customHeight="1">
      <c r="A16" s="114"/>
      <c r="B16" s="114"/>
      <c r="C16" s="121"/>
      <c r="D16" s="108"/>
      <c r="E16" s="31"/>
      <c r="F16" s="56"/>
      <c r="G16" s="158">
        <v>21</v>
      </c>
      <c r="H16" s="160"/>
      <c r="I16" s="157"/>
      <c r="J16" s="157"/>
      <c r="K16" s="190"/>
      <c r="L16" s="159"/>
      <c r="M16" s="167"/>
      <c r="N16" s="161"/>
      <c r="O16" s="159"/>
      <c r="P16" s="27"/>
      <c r="Q16" s="61"/>
      <c r="R16" s="130"/>
    </row>
    <row r="17" spans="1:18" ht="12" customHeight="1">
      <c r="A17" s="114"/>
      <c r="B17" s="114"/>
      <c r="C17" s="121"/>
      <c r="D17" s="108">
        <f>D15+1</f>
        <v>8</v>
      </c>
      <c r="E17" s="33" t="e">
        <f>_xlfn.IFNA(INDEX($A$4:$C$65,MATCH(D17,$A$4:$A$65,0),3),"")</f>
        <v>#NAME?</v>
      </c>
      <c r="F17" s="75" t="e">
        <f>_xlfn.IFNA(INDEX($A$4:$C$65,MATCH(D17,$A$4:$A$65,0),2),"")</f>
        <v>#NAME?</v>
      </c>
      <c r="G17" s="157"/>
      <c r="H17" s="157"/>
      <c r="I17" s="157"/>
      <c r="J17" s="157"/>
      <c r="K17" s="190"/>
      <c r="L17" s="159"/>
      <c r="M17" s="167"/>
      <c r="N17" s="164"/>
      <c r="O17" s="161">
        <v>29</v>
      </c>
      <c r="P17" s="147" t="e">
        <f>_xlfn.IFNA(INDEX($A$3:$C$66,MATCH(33,$A$3:$A$66,0),2),"")</f>
        <v>#NAME?</v>
      </c>
      <c r="Q17" s="146" t="e">
        <f>_xlfn.IFNA(INDEX($A$3:$C$66,MATCH(33,$A$3:$A$66,0),3),"")</f>
        <v>#NAME?</v>
      </c>
      <c r="R17" s="112">
        <v>33</v>
      </c>
    </row>
    <row r="18" spans="1:18" ht="12" customHeight="1">
      <c r="A18" s="114"/>
      <c r="B18" s="114"/>
      <c r="C18" s="121"/>
      <c r="D18" s="108"/>
      <c r="E18" s="31"/>
      <c r="F18" s="56">
        <v>3</v>
      </c>
      <c r="G18" s="160"/>
      <c r="H18" s="157"/>
      <c r="I18" s="157"/>
      <c r="J18" s="157"/>
      <c r="K18" s="190"/>
      <c r="L18" s="159"/>
      <c r="M18" s="167"/>
      <c r="N18" s="166"/>
      <c r="O18" s="162"/>
      <c r="P18" s="31">
        <v>12</v>
      </c>
      <c r="Q18" s="57"/>
      <c r="R18" s="112"/>
    </row>
    <row r="19" spans="1:18" ht="12" customHeight="1">
      <c r="A19" s="114"/>
      <c r="B19" s="114"/>
      <c r="C19" s="121"/>
      <c r="D19" s="108">
        <f>D17+1</f>
        <v>9</v>
      </c>
      <c r="E19" s="33" t="e">
        <f>_xlfn.IFNA(INDEX($A$4:$C$65,MATCH(D19,$A$4:$A$65,0),3),"")</f>
        <v>#NAME?</v>
      </c>
      <c r="F19" s="75" t="e">
        <f>_xlfn.IFNA(INDEX($A$4:$C$65,MATCH(D19,$A$4:$A$65,0),2),"")</f>
        <v>#NAME?</v>
      </c>
      <c r="G19" s="157"/>
      <c r="H19" s="158"/>
      <c r="I19" s="157"/>
      <c r="J19" s="157"/>
      <c r="K19" s="190"/>
      <c r="L19" s="159"/>
      <c r="M19" s="167"/>
      <c r="N19" s="167"/>
      <c r="O19" s="161"/>
      <c r="P19" s="147" t="e">
        <f>_xlfn.IFNA(INDEX($A$3:$C$66,MATCH(34,$A$3:$A$66,0),2),"")</f>
        <v>#NAME?</v>
      </c>
      <c r="Q19" s="146" t="e">
        <f>_xlfn.IFNA(INDEX($A$3:$C$66,MATCH(34,$A$3:$A$66,0),3),"")</f>
        <v>#NAME?</v>
      </c>
      <c r="R19" s="112">
        <v>34</v>
      </c>
    </row>
    <row r="20" spans="1:18" ht="12" customHeight="1">
      <c r="A20" s="114"/>
      <c r="B20" s="114"/>
      <c r="C20" s="121"/>
      <c r="D20" s="108"/>
      <c r="E20" s="31"/>
      <c r="F20" s="56"/>
      <c r="G20" s="158"/>
      <c r="H20" s="158">
        <v>36</v>
      </c>
      <c r="I20" s="160"/>
      <c r="J20" s="157"/>
      <c r="K20" s="190"/>
      <c r="L20" s="159"/>
      <c r="M20" s="164"/>
      <c r="N20" s="167">
        <v>40</v>
      </c>
      <c r="O20" s="159"/>
      <c r="P20" s="31"/>
      <c r="Q20" s="57"/>
      <c r="R20" s="112"/>
    </row>
    <row r="21" spans="1:18" ht="12" customHeight="1">
      <c r="A21" s="114"/>
      <c r="B21" s="114"/>
      <c r="C21" s="121"/>
      <c r="D21" s="108">
        <f>D19+1</f>
        <v>10</v>
      </c>
      <c r="E21" s="33" t="e">
        <f>_xlfn.IFNA(INDEX($A$4:$C$65,MATCH(D21,$A$4:$A$65,0),3),"")</f>
        <v>#NAME?</v>
      </c>
      <c r="F21" s="75" t="e">
        <f>_xlfn.IFNA(INDEX($A$4:$C$65,MATCH(D21,$A$4:$A$65,0),2),"")</f>
        <v>#NAME?</v>
      </c>
      <c r="G21" s="157"/>
      <c r="H21" s="158"/>
      <c r="I21" s="157"/>
      <c r="J21" s="158"/>
      <c r="K21" s="190"/>
      <c r="L21" s="159"/>
      <c r="M21" s="159"/>
      <c r="N21" s="167"/>
      <c r="O21" s="161"/>
      <c r="P21" s="147" t="e">
        <f>_xlfn.IFNA(INDEX($A$3:$C$66,MATCH(35,$A$3:$A$66,0),2),"")</f>
        <v>#NAME?</v>
      </c>
      <c r="Q21" s="146" t="e">
        <f>_xlfn.IFNA(INDEX($A$3:$C$66,MATCH(35,$A$3:$A$66,0),3),"")</f>
        <v>#NAME?</v>
      </c>
      <c r="R21" s="112">
        <v>35</v>
      </c>
    </row>
    <row r="22" spans="1:18" ht="12" customHeight="1">
      <c r="A22" s="114"/>
      <c r="B22" s="114"/>
      <c r="C22" s="121"/>
      <c r="D22" s="108"/>
      <c r="E22" s="31"/>
      <c r="F22" s="57">
        <v>4</v>
      </c>
      <c r="G22" s="160"/>
      <c r="H22" s="157"/>
      <c r="I22" s="157"/>
      <c r="J22" s="158"/>
      <c r="K22" s="190"/>
      <c r="L22" s="159"/>
      <c r="M22" s="159"/>
      <c r="N22" s="166"/>
      <c r="O22" s="162"/>
      <c r="P22" s="27">
        <v>13</v>
      </c>
      <c r="Q22" s="61"/>
      <c r="R22" s="112"/>
    </row>
    <row r="23" spans="1:18" ht="12" customHeight="1">
      <c r="A23" s="114"/>
      <c r="B23" s="114"/>
      <c r="C23" s="121"/>
      <c r="D23" s="108">
        <f>D21+1</f>
        <v>11</v>
      </c>
      <c r="E23" s="33" t="e">
        <f>_xlfn.IFNA(INDEX($A$4:$C$65,MATCH(D23,$A$4:$A$65,0),3),"")</f>
        <v>#NAME?</v>
      </c>
      <c r="F23" s="75" t="e">
        <f>_xlfn.IFNA(INDEX($A$4:$C$65,MATCH(D23,$A$4:$A$65,0),2),"")</f>
        <v>#NAME?</v>
      </c>
      <c r="G23" s="157"/>
      <c r="H23" s="157"/>
      <c r="I23" s="157"/>
      <c r="J23" s="158"/>
      <c r="K23" s="190"/>
      <c r="L23" s="159"/>
      <c r="M23" s="159"/>
      <c r="N23" s="166"/>
      <c r="O23" s="161"/>
      <c r="P23" s="147" t="e">
        <f>_xlfn.IFNA(INDEX($A$3:$C$66,MATCH(36,$A$3:$A$66,0),2),"")</f>
        <v>#NAME?</v>
      </c>
      <c r="Q23" s="146" t="e">
        <f>_xlfn.IFNA(INDEX($A$3:$C$66,MATCH(36,$A$3:$A$66,0),3),"")</f>
        <v>#NAME?</v>
      </c>
      <c r="R23" s="112">
        <v>36</v>
      </c>
    </row>
    <row r="24" spans="1:18" ht="12" customHeight="1">
      <c r="A24" s="114"/>
      <c r="B24" s="114"/>
      <c r="C24" s="121"/>
      <c r="D24" s="108"/>
      <c r="E24" s="31"/>
      <c r="F24" s="46"/>
      <c r="G24" s="158">
        <v>22</v>
      </c>
      <c r="H24" s="160"/>
      <c r="I24" s="157"/>
      <c r="J24" s="158"/>
      <c r="K24" s="190"/>
      <c r="L24" s="159"/>
      <c r="M24" s="159"/>
      <c r="N24" s="164"/>
      <c r="O24" s="159">
        <v>30</v>
      </c>
      <c r="P24" s="74"/>
      <c r="Q24" s="61"/>
      <c r="R24" s="112"/>
    </row>
    <row r="25" spans="1:18" ht="12" customHeight="1">
      <c r="A25" s="114"/>
      <c r="B25" s="114"/>
      <c r="C25" s="121"/>
      <c r="D25" s="108">
        <f>D23+1</f>
        <v>12</v>
      </c>
      <c r="E25" s="33" t="e">
        <f>_xlfn.IFNA(INDEX($A$4:$C$65,MATCH(D25,$A$4:$A$65,0),3),"")</f>
        <v>#NAME?</v>
      </c>
      <c r="F25" s="75" t="e">
        <f>_xlfn.IFNA(INDEX($A$4:$C$65,MATCH(D25,$A$4:$A$65,0),2),"")</f>
        <v>#NAME?</v>
      </c>
      <c r="G25" s="156"/>
      <c r="H25" s="157"/>
      <c r="I25" s="158"/>
      <c r="J25" s="158"/>
      <c r="K25" s="190">
        <v>49</v>
      </c>
      <c r="L25" s="159"/>
      <c r="M25" s="159"/>
      <c r="N25" s="161"/>
      <c r="O25" s="181"/>
      <c r="P25" s="147" t="e">
        <f>_xlfn.IFNA(INDEX($A$3:$C$66,MATCH(37,$A$3:$A$66,0),2),"")</f>
        <v>#NAME?</v>
      </c>
      <c r="Q25" s="146" t="e">
        <f>_xlfn.IFNA(INDEX($A$3:$C$66,MATCH(37,$A$3:$A$66,0),3),"")</f>
        <v>#NAME?</v>
      </c>
      <c r="R25" s="112">
        <v>37</v>
      </c>
    </row>
    <row r="26" spans="1:18" ht="12" customHeight="1">
      <c r="A26" s="114"/>
      <c r="B26" s="114"/>
      <c r="C26" s="121"/>
      <c r="D26" s="108"/>
      <c r="E26" s="31"/>
      <c r="F26" s="46"/>
      <c r="G26" s="158"/>
      <c r="H26" s="158"/>
      <c r="I26" s="158"/>
      <c r="J26" s="158">
        <v>47</v>
      </c>
      <c r="K26" s="191"/>
      <c r="L26" s="159">
        <v>48</v>
      </c>
      <c r="M26" s="159"/>
      <c r="N26" s="159"/>
      <c r="O26" s="159"/>
      <c r="P26" s="27"/>
      <c r="Q26" s="61"/>
      <c r="R26" s="130"/>
    </row>
    <row r="27" spans="1:18" ht="12" customHeight="1">
      <c r="A27" s="114"/>
      <c r="B27" s="114"/>
      <c r="C27" s="121"/>
      <c r="D27" s="108">
        <f>D25+1</f>
        <v>13</v>
      </c>
      <c r="E27" s="33" t="e">
        <f>_xlfn.IFNA(INDEX($A$4:$C$65,MATCH(D27,$A$4:$A$65,0),3),"")</f>
        <v>#NAME?</v>
      </c>
      <c r="F27" s="75" t="e">
        <f>_xlfn.IFNA(INDEX($A$4:$C$65,MATCH(D27,$A$4:$A$65,0),2),"")</f>
        <v>#NAME?</v>
      </c>
      <c r="G27" s="156"/>
      <c r="H27" s="157"/>
      <c r="I27" s="158"/>
      <c r="J27" s="158"/>
      <c r="K27" s="190">
        <v>50</v>
      </c>
      <c r="L27" s="159"/>
      <c r="M27" s="159"/>
      <c r="N27" s="159"/>
      <c r="O27" s="178"/>
      <c r="P27" s="147" t="e">
        <f>_xlfn.IFNA(INDEX($A$3:$C$66,MATCH(38,$A$3:$A$66,0),2),"")</f>
        <v>#NAME?</v>
      </c>
      <c r="Q27" s="146" t="e">
        <f>_xlfn.IFNA(INDEX($A$3:$C$66,MATCH(38,$A$3:$A$66,0),3),"")</f>
        <v>#NAME?</v>
      </c>
      <c r="R27" s="130">
        <v>38</v>
      </c>
    </row>
    <row r="28" spans="1:18" ht="12" customHeight="1">
      <c r="A28" s="114"/>
      <c r="B28" s="114"/>
      <c r="C28" s="121"/>
      <c r="D28" s="108"/>
      <c r="E28" s="31"/>
      <c r="F28" s="56"/>
      <c r="G28" s="158">
        <v>23</v>
      </c>
      <c r="H28" s="160"/>
      <c r="I28" s="157"/>
      <c r="J28" s="158"/>
      <c r="K28" s="190"/>
      <c r="L28" s="159"/>
      <c r="M28" s="159"/>
      <c r="N28" s="164"/>
      <c r="O28" s="182">
        <v>31</v>
      </c>
      <c r="P28" s="27"/>
      <c r="Q28" s="61"/>
      <c r="R28" s="130"/>
    </row>
    <row r="29" spans="1:18" ht="12" customHeight="1">
      <c r="A29" s="114"/>
      <c r="B29" s="114"/>
      <c r="C29" s="121"/>
      <c r="D29" s="108">
        <f>D27+1</f>
        <v>14</v>
      </c>
      <c r="E29" s="33" t="e">
        <f>_xlfn.IFNA(INDEX($A$4:$C$65,MATCH(D29,$A$4:$A$65,0),3),"")</f>
        <v>#NAME?</v>
      </c>
      <c r="F29" s="75" t="e">
        <f>_xlfn.IFNA(INDEX($A$4:$C$65,MATCH(D29,$A$4:$A$65,0),2),"")</f>
        <v>#NAME?</v>
      </c>
      <c r="G29" s="157"/>
      <c r="H29" s="157"/>
      <c r="I29" s="157"/>
      <c r="J29" s="158"/>
      <c r="K29" s="190"/>
      <c r="L29" s="159"/>
      <c r="M29" s="159"/>
      <c r="N29" s="167"/>
      <c r="O29" s="179"/>
      <c r="P29" s="147" t="e">
        <f>_xlfn.IFNA(INDEX($A$3:$C$66,MATCH(39,$A$3:$A$66,0),2),"")</f>
        <v>#NAME?</v>
      </c>
      <c r="Q29" s="146" t="e">
        <f>_xlfn.IFNA(INDEX($A$3:$C$66,MATCH(39,$A$3:$A$66,0),3),"")</f>
        <v>#NAME?</v>
      </c>
      <c r="R29" s="130">
        <v>39</v>
      </c>
    </row>
    <row r="30" spans="1:18" ht="12" customHeight="1">
      <c r="A30" s="114"/>
      <c r="B30" s="114"/>
      <c r="C30" s="121"/>
      <c r="D30" s="108"/>
      <c r="E30" s="31"/>
      <c r="F30" s="56">
        <v>5</v>
      </c>
      <c r="G30" s="160"/>
      <c r="H30" s="157"/>
      <c r="I30" s="157"/>
      <c r="J30" s="158"/>
      <c r="K30" s="190"/>
      <c r="L30" s="159"/>
      <c r="M30" s="159"/>
      <c r="N30" s="167"/>
      <c r="O30" s="164"/>
      <c r="P30" s="27">
        <v>14</v>
      </c>
      <c r="Q30" s="61"/>
      <c r="R30" s="130"/>
    </row>
    <row r="31" spans="1:18" ht="12" customHeight="1">
      <c r="A31" s="114"/>
      <c r="B31" s="114"/>
      <c r="C31" s="121"/>
      <c r="D31" s="108">
        <f>D29+1</f>
        <v>15</v>
      </c>
      <c r="E31" s="33" t="e">
        <f>_xlfn.IFNA(INDEX($A$4:$C$65,MATCH(D31,$A$4:$A$65,0),3),"")</f>
        <v>#NAME?</v>
      </c>
      <c r="F31" s="75" t="e">
        <f>_xlfn.IFNA(INDEX($A$4:$C$65,MATCH(D31,$A$4:$A$65,0),2),"")</f>
        <v>#NAME?</v>
      </c>
      <c r="G31" s="157"/>
      <c r="H31" s="158"/>
      <c r="I31" s="157"/>
      <c r="J31" s="158"/>
      <c r="K31" s="190"/>
      <c r="L31" s="159"/>
      <c r="M31" s="159"/>
      <c r="N31" s="167"/>
      <c r="O31" s="161"/>
      <c r="P31" s="147" t="e">
        <f>_xlfn.IFNA(INDEX($A$3:$C$66,MATCH(40,$A$3:$A$66,0),2),"")</f>
        <v>#NAME?</v>
      </c>
      <c r="Q31" s="146" t="e">
        <f>_xlfn.IFNA(INDEX($A$3:$C$66,MATCH(40,$A$3:$A$66,0),3),"")</f>
        <v>#NAME?</v>
      </c>
      <c r="R31" s="130">
        <v>40</v>
      </c>
    </row>
    <row r="32" spans="1:18" ht="12" customHeight="1">
      <c r="A32" s="114"/>
      <c r="B32" s="114"/>
      <c r="C32" s="121"/>
      <c r="D32" s="108"/>
      <c r="E32" s="31"/>
      <c r="F32" s="46"/>
      <c r="G32" s="158"/>
      <c r="H32" s="158">
        <v>37</v>
      </c>
      <c r="I32" s="160"/>
      <c r="J32" s="157"/>
      <c r="K32" s="190"/>
      <c r="L32" s="159"/>
      <c r="M32" s="164"/>
      <c r="N32" s="167">
        <v>41</v>
      </c>
      <c r="O32" s="159"/>
      <c r="P32" s="27"/>
      <c r="Q32" s="61"/>
      <c r="R32" s="130"/>
    </row>
    <row r="33" spans="1:18" ht="12" customHeight="1">
      <c r="A33" s="114"/>
      <c r="B33" s="114"/>
      <c r="C33" s="121"/>
      <c r="D33" s="108">
        <v>16</v>
      </c>
      <c r="E33" s="33" t="e">
        <f>_xlfn.IFNA(INDEX($A$4:$C$65,MATCH(D33,$A$4:$A$65,0),3),"")</f>
        <v>#NAME?</v>
      </c>
      <c r="F33" s="75" t="e">
        <f>_xlfn.IFNA(INDEX($A$4:$C$65,MATCH(D33,$A$4:$A$65,0),2),"")</f>
        <v>#NAME?</v>
      </c>
      <c r="G33" s="157"/>
      <c r="H33" s="158"/>
      <c r="I33" s="157"/>
      <c r="J33" s="157"/>
      <c r="K33" s="190"/>
      <c r="L33" s="159"/>
      <c r="M33" s="167"/>
      <c r="N33" s="167"/>
      <c r="O33" s="161"/>
      <c r="P33" s="147" t="e">
        <f>_xlfn.IFNA(INDEX($A$3:$C$66,MATCH(41,$A$3:$A$66,0),2),"")</f>
        <v>#NAME?</v>
      </c>
      <c r="Q33" s="146" t="e">
        <f>_xlfn.IFNA(INDEX($A$3:$C$66,MATCH(41,$A$3:$A$66,0),3),"")</f>
        <v>#NAME?</v>
      </c>
      <c r="R33" s="130">
        <v>41</v>
      </c>
    </row>
    <row r="34" spans="1:18" ht="12" customHeight="1">
      <c r="A34" s="114"/>
      <c r="B34" s="114"/>
      <c r="C34" s="121"/>
      <c r="D34" s="108"/>
      <c r="E34" s="31"/>
      <c r="F34" s="57">
        <v>6</v>
      </c>
      <c r="G34" s="160"/>
      <c r="H34" s="157"/>
      <c r="I34" s="157"/>
      <c r="J34" s="157"/>
      <c r="K34" s="190"/>
      <c r="L34" s="159"/>
      <c r="M34" s="167"/>
      <c r="N34" s="167"/>
      <c r="O34" s="164"/>
      <c r="P34" s="27">
        <v>15</v>
      </c>
      <c r="Q34" s="61"/>
      <c r="R34" s="130"/>
    </row>
    <row r="35" spans="1:18" ht="12" customHeight="1">
      <c r="A35" s="114"/>
      <c r="B35" s="114"/>
      <c r="C35" s="121"/>
      <c r="D35" s="132">
        <v>17</v>
      </c>
      <c r="E35" s="33" t="e">
        <f>_xlfn.IFNA(INDEX($A$4:$C$65,MATCH(D35,$A$4:$A$65,0),3),"")</f>
        <v>#NAME?</v>
      </c>
      <c r="F35" s="75" t="e">
        <f>_xlfn.IFNA(INDEX($A$4:$C$65,MATCH(D35,$A$4:$A$65,0),2),"")</f>
        <v>#NAME?</v>
      </c>
      <c r="G35" s="157"/>
      <c r="H35" s="157"/>
      <c r="I35" s="157"/>
      <c r="J35" s="157"/>
      <c r="K35" s="190"/>
      <c r="L35" s="159"/>
      <c r="M35" s="167"/>
      <c r="N35" s="167"/>
      <c r="O35" s="166"/>
      <c r="P35" s="147" t="e">
        <f>_xlfn.IFNA(INDEX($A$3:$C$66,MATCH(42,$A$3:$A$66,0),2),"")</f>
        <v>#NAME?</v>
      </c>
      <c r="Q35" s="146" t="e">
        <f>_xlfn.IFNA(INDEX($A$3:$C$66,MATCH(42,$A$3:$A$66,0),3),"")</f>
        <v>#NAME?</v>
      </c>
      <c r="R35" s="130">
        <v>42</v>
      </c>
    </row>
    <row r="36" spans="1:18" ht="12" customHeight="1">
      <c r="A36" s="114"/>
      <c r="B36" s="114"/>
      <c r="C36" s="121"/>
      <c r="D36" s="133"/>
      <c r="E36" s="74"/>
      <c r="F36" s="47"/>
      <c r="G36" s="171">
        <v>24</v>
      </c>
      <c r="H36" s="192"/>
      <c r="I36" s="193"/>
      <c r="J36" s="193"/>
      <c r="K36" s="202"/>
      <c r="L36" s="203"/>
      <c r="M36" s="204"/>
      <c r="N36" s="205"/>
      <c r="O36" s="204">
        <v>32</v>
      </c>
      <c r="P36" s="27"/>
      <c r="Q36" s="61"/>
      <c r="R36" s="130"/>
    </row>
    <row r="37" spans="1:18" ht="12" customHeight="1">
      <c r="A37" s="135"/>
      <c r="B37" s="114"/>
      <c r="C37" s="121"/>
      <c r="D37" s="133">
        <v>18</v>
      </c>
      <c r="E37" s="33" t="e">
        <f>_xlfn.IFNA(INDEX($A$4:$C$65,MATCH(D37,$A$4:$A$65,0),3),"")</f>
        <v>#NAME?</v>
      </c>
      <c r="F37" s="75" t="e">
        <f>_xlfn.IFNA(INDEX($A$4:$C$65,MATCH(D37,$A$4:$A$65,0),2),"")</f>
        <v>#NAME?</v>
      </c>
      <c r="G37" s="195"/>
      <c r="H37" s="193"/>
      <c r="I37" s="171"/>
      <c r="J37" s="193"/>
      <c r="K37" s="202"/>
      <c r="L37" s="203"/>
      <c r="M37" s="204"/>
      <c r="N37" s="203"/>
      <c r="O37" s="178"/>
      <c r="P37" s="147" t="e">
        <f>_xlfn.IFNA(INDEX($A$3:$C$66,MATCH(43,$A$3:$A$66,0),2),"")</f>
        <v>#NAME?</v>
      </c>
      <c r="Q37" s="146" t="e">
        <f>_xlfn.IFNA(INDEX($A$3:$C$66,MATCH(43,$A$3:$A$66,0),3),"")</f>
        <v>#NAME?</v>
      </c>
      <c r="R37" s="130">
        <v>43</v>
      </c>
    </row>
    <row r="38" spans="1:18" ht="12" customHeight="1">
      <c r="A38" s="135"/>
      <c r="B38" s="114"/>
      <c r="C38" s="121"/>
      <c r="D38" s="133"/>
      <c r="E38" s="74"/>
      <c r="F38" s="47"/>
      <c r="G38" s="171"/>
      <c r="H38" s="171"/>
      <c r="I38" s="171"/>
      <c r="J38" s="193"/>
      <c r="K38" s="202"/>
      <c r="L38" s="203"/>
      <c r="M38" s="204"/>
      <c r="N38" s="203"/>
      <c r="O38" s="203"/>
      <c r="P38" s="27"/>
      <c r="Q38" s="61"/>
      <c r="R38" s="130"/>
    </row>
    <row r="39" spans="1:18" ht="12" customHeight="1">
      <c r="A39" s="135"/>
      <c r="B39" s="114"/>
      <c r="C39" s="121"/>
      <c r="D39" s="133">
        <v>19</v>
      </c>
      <c r="E39" s="33" t="e">
        <f>_xlfn.IFNA(INDEX($A$4:$C$65,MATCH(D39,$A$4:$A$65,0),3),"")</f>
        <v>#NAME?</v>
      </c>
      <c r="F39" s="75" t="e">
        <f>_xlfn.IFNA(INDEX($A$4:$C$65,MATCH(D39,$A$4:$A$65,0),2),"")</f>
        <v>#NAME?</v>
      </c>
      <c r="G39" s="193"/>
      <c r="H39" s="171"/>
      <c r="I39" s="171">
        <v>44</v>
      </c>
      <c r="J39" s="192"/>
      <c r="K39" s="202"/>
      <c r="L39" s="187"/>
      <c r="M39" s="204">
        <v>46</v>
      </c>
      <c r="N39" s="203"/>
      <c r="O39" s="186"/>
      <c r="P39" s="147" t="e">
        <f>_xlfn.IFNA(INDEX($A$3:$C$66,MATCH(44,$A$3:$A$66,0),2),"")</f>
        <v>#NAME?</v>
      </c>
      <c r="Q39" s="146" t="e">
        <f>_xlfn.IFNA(INDEX($A$3:$C$66,MATCH(44,$A$3:$A$66,0),3),"")</f>
        <v>#NAME?</v>
      </c>
      <c r="R39" s="130">
        <v>44</v>
      </c>
    </row>
    <row r="40" spans="1:18" ht="12" customHeight="1">
      <c r="A40" s="135"/>
      <c r="B40" s="114"/>
      <c r="C40" s="121"/>
      <c r="D40" s="133"/>
      <c r="E40" s="74"/>
      <c r="F40" s="66">
        <v>7</v>
      </c>
      <c r="G40" s="192"/>
      <c r="H40" s="193"/>
      <c r="I40" s="171"/>
      <c r="J40" s="193"/>
      <c r="K40" s="206"/>
      <c r="L40" s="203"/>
      <c r="M40" s="204"/>
      <c r="N40" s="203"/>
      <c r="O40" s="205"/>
      <c r="P40" s="27">
        <v>16</v>
      </c>
      <c r="Q40" s="61"/>
      <c r="R40" s="130"/>
    </row>
    <row r="41" spans="1:18" ht="12" customHeight="1">
      <c r="A41" s="135"/>
      <c r="B41" s="114"/>
      <c r="C41" s="121"/>
      <c r="D41" s="133">
        <v>20</v>
      </c>
      <c r="E41" s="33" t="e">
        <f>_xlfn.IFNA(INDEX($A$4:$C$65,MATCH(D41,$A$4:$A$65,0),3),"")</f>
        <v>#NAME?</v>
      </c>
      <c r="F41" s="75" t="e">
        <f>_xlfn.IFNA(INDEX($A$4:$C$65,MATCH(D41,$A$4:$A$65,0),2),"")</f>
        <v>#NAME?</v>
      </c>
      <c r="G41" s="193"/>
      <c r="H41" s="193"/>
      <c r="I41" s="171"/>
      <c r="J41" s="193"/>
      <c r="K41" s="206"/>
      <c r="L41" s="203"/>
      <c r="M41" s="204"/>
      <c r="N41" s="203"/>
      <c r="O41" s="207"/>
      <c r="P41" s="147" t="e">
        <f>_xlfn.IFNA(INDEX($A$3:$C$66,MATCH(45,$A$3:$A$66,0),2),"")</f>
        <v>#NAME?</v>
      </c>
      <c r="Q41" s="146" t="e">
        <f>_xlfn.IFNA(INDEX($A$3:$C$66,MATCH(45,$A$3:$A$66,0),3),"")</f>
        <v>#NAME?</v>
      </c>
      <c r="R41" s="130">
        <v>45</v>
      </c>
    </row>
    <row r="42" spans="1:18" ht="12" customHeight="1">
      <c r="A42" s="135"/>
      <c r="B42" s="114"/>
      <c r="C42" s="121"/>
      <c r="D42" s="133"/>
      <c r="E42" s="74"/>
      <c r="F42" s="66"/>
      <c r="G42" s="171">
        <v>25</v>
      </c>
      <c r="H42" s="192"/>
      <c r="I42" s="193"/>
      <c r="J42" s="193"/>
      <c r="K42" s="206"/>
      <c r="L42" s="203"/>
      <c r="M42" s="204"/>
      <c r="N42" s="205"/>
      <c r="O42" s="204">
        <v>33</v>
      </c>
      <c r="P42" s="27"/>
      <c r="Q42" s="61"/>
      <c r="R42" s="130"/>
    </row>
    <row r="43" spans="1:18" ht="12" customHeight="1">
      <c r="A43" s="135"/>
      <c r="B43" s="114"/>
      <c r="C43" s="121"/>
      <c r="D43" s="133">
        <v>21</v>
      </c>
      <c r="E43" s="33" t="e">
        <f>_xlfn.IFNA(INDEX($A$4:$C$65,MATCH(D43,$A$4:$A$65,0),3),"")</f>
        <v>#NAME?</v>
      </c>
      <c r="F43" s="75" t="e">
        <f>_xlfn.IFNA(INDEX($A$4:$C$65,MATCH(D43,$A$4:$A$65,0),2),"")</f>
        <v>#NAME?</v>
      </c>
      <c r="G43" s="193"/>
      <c r="H43" s="193"/>
      <c r="I43" s="193"/>
      <c r="J43" s="193"/>
      <c r="K43" s="206"/>
      <c r="L43" s="203"/>
      <c r="M43" s="204"/>
      <c r="N43" s="204"/>
      <c r="O43" s="207"/>
      <c r="P43" s="147" t="e">
        <f>_xlfn.IFNA(INDEX($A$3:$C$66,MATCH(46,$A$3:$A$66,0),2),"")</f>
        <v>#NAME?</v>
      </c>
      <c r="Q43" s="146" t="e">
        <f>_xlfn.IFNA(INDEX($A$3:$C$66,MATCH(46,$A$3:$A$66,0),3),"")</f>
        <v>#NAME?</v>
      </c>
      <c r="R43" s="130">
        <v>46</v>
      </c>
    </row>
    <row r="44" spans="1:18" ht="12" customHeight="1">
      <c r="A44" s="135"/>
      <c r="B44" s="114"/>
      <c r="C44" s="121"/>
      <c r="D44" s="133"/>
      <c r="E44" s="74"/>
      <c r="F44" s="66">
        <v>8</v>
      </c>
      <c r="G44" s="192"/>
      <c r="H44" s="193"/>
      <c r="I44" s="193"/>
      <c r="J44" s="193"/>
      <c r="K44" s="206"/>
      <c r="L44" s="203"/>
      <c r="M44" s="204"/>
      <c r="N44" s="204"/>
      <c r="O44" s="205"/>
      <c r="P44" s="27">
        <v>17</v>
      </c>
      <c r="Q44" s="61"/>
      <c r="R44" s="130"/>
    </row>
    <row r="45" spans="1:18" ht="12" customHeight="1">
      <c r="A45" s="135"/>
      <c r="B45" s="114"/>
      <c r="C45" s="121"/>
      <c r="D45" s="133">
        <v>22</v>
      </c>
      <c r="E45" s="33" t="e">
        <f>_xlfn.IFNA(INDEX($A$4:$C$65,MATCH(D45,$A$4:$A$65,0),3),"")</f>
        <v>#NAME?</v>
      </c>
      <c r="F45" s="75" t="e">
        <f>_xlfn.IFNA(INDEX($A$4:$C$65,MATCH(D45,$A$4:$A$65,0),2),"")</f>
        <v>#NAME?</v>
      </c>
      <c r="G45" s="193"/>
      <c r="H45" s="171"/>
      <c r="I45" s="193"/>
      <c r="J45" s="193"/>
      <c r="K45" s="206"/>
      <c r="L45" s="203"/>
      <c r="M45" s="204"/>
      <c r="N45" s="204"/>
      <c r="O45" s="186"/>
      <c r="P45" s="147" t="e">
        <f>_xlfn.IFNA(INDEX($A$3:$C$66,MATCH(47,$A$3:$A$66,0),2),"")</f>
        <v>#NAME?</v>
      </c>
      <c r="Q45" s="146" t="e">
        <f>_xlfn.IFNA(INDEX($A$3:$C$66,MATCH(47,$A$3:$A$66,0),3),"")</f>
        <v>#NAME?</v>
      </c>
      <c r="R45" s="130">
        <v>47</v>
      </c>
    </row>
    <row r="46" spans="1:18" ht="12" customHeight="1">
      <c r="A46" s="135"/>
      <c r="B46" s="114"/>
      <c r="C46" s="121"/>
      <c r="D46" s="133"/>
      <c r="E46" s="74"/>
      <c r="F46" s="66"/>
      <c r="G46" s="171"/>
      <c r="H46" s="171">
        <v>38</v>
      </c>
      <c r="I46" s="192"/>
      <c r="J46" s="193"/>
      <c r="K46" s="206"/>
      <c r="L46" s="203"/>
      <c r="M46" s="205"/>
      <c r="N46" s="204">
        <v>42</v>
      </c>
      <c r="O46" s="203"/>
      <c r="P46" s="130"/>
      <c r="Q46" s="128"/>
      <c r="R46" s="130"/>
    </row>
    <row r="47" spans="1:18" ht="12" customHeight="1">
      <c r="A47" s="135"/>
      <c r="B47" s="114"/>
      <c r="C47" s="121"/>
      <c r="D47" s="133">
        <v>23</v>
      </c>
      <c r="E47" s="33" t="e">
        <f>_xlfn.IFNA(INDEX($A$4:$C$65,MATCH(D47,$A$4:$A$65,0),3),"")</f>
        <v>#NAME?</v>
      </c>
      <c r="F47" s="75" t="e">
        <f>_xlfn.IFNA(INDEX($A$4:$C$65,MATCH(D47,$A$4:$A$65,0),2),"")</f>
        <v>#NAME?</v>
      </c>
      <c r="G47" s="193"/>
      <c r="H47" s="171"/>
      <c r="I47" s="193"/>
      <c r="J47" s="171"/>
      <c r="K47" s="206"/>
      <c r="L47" s="203"/>
      <c r="M47" s="203"/>
      <c r="N47" s="204"/>
      <c r="O47" s="186"/>
      <c r="P47" s="147" t="e">
        <f>_xlfn.IFNA(INDEX($A$3:$C$66,MATCH(48,$A$3:$A$66,0),2),"")</f>
        <v>#NAME?</v>
      </c>
      <c r="Q47" s="146" t="e">
        <f>_xlfn.IFNA(INDEX($A$3:$C$66,MATCH(48,$A$3:$A$66,0),3),"")</f>
        <v>#NAME?</v>
      </c>
      <c r="R47" s="130">
        <v>48</v>
      </c>
    </row>
    <row r="48" spans="1:18" ht="12" customHeight="1">
      <c r="A48" s="135"/>
      <c r="B48" s="114"/>
      <c r="C48" s="121"/>
      <c r="D48" s="133"/>
      <c r="E48" s="131"/>
      <c r="F48" s="134">
        <v>9</v>
      </c>
      <c r="G48" s="192"/>
      <c r="H48" s="193"/>
      <c r="I48" s="193"/>
      <c r="J48" s="171"/>
      <c r="K48" s="208"/>
      <c r="L48" s="148"/>
      <c r="M48" s="148"/>
      <c r="N48" s="204"/>
      <c r="O48" s="205"/>
      <c r="P48" s="148">
        <v>18</v>
      </c>
      <c r="Q48" s="128"/>
      <c r="R48" s="130"/>
    </row>
    <row r="49" spans="1:18" ht="12" customHeight="1">
      <c r="A49" s="135"/>
      <c r="B49" s="114"/>
      <c r="C49" s="121"/>
      <c r="D49" s="129">
        <v>24</v>
      </c>
      <c r="E49" s="33" t="e">
        <f>_xlfn.IFNA(INDEX($A$4:$C$65,MATCH(D49,$A$4:$A$65,0),3),"")</f>
        <v>#NAME?</v>
      </c>
      <c r="F49" s="75" t="e">
        <f>_xlfn.IFNA(INDEX($A$4:$C$65,MATCH(D49,$A$4:$A$65,0),2),"")</f>
        <v>#NAME?</v>
      </c>
      <c r="G49" s="209"/>
      <c r="H49" s="209"/>
      <c r="I49" s="209"/>
      <c r="N49" s="210"/>
      <c r="O49" s="211"/>
      <c r="P49" s="147" t="e">
        <f>_xlfn.IFNA(INDEX($A$3:$C$66,MATCH(49,$A$3:$A$66,0),2),"")</f>
        <v>#NAME?</v>
      </c>
      <c r="Q49" s="146" t="e">
        <f>_xlfn.IFNA(INDEX($A$3:$C$66,MATCH(49,$A$3:$A$66,0),3),"")</f>
        <v>#NAME?</v>
      </c>
      <c r="R49" s="130">
        <v>49</v>
      </c>
    </row>
    <row r="50" spans="1:15" ht="12" customHeight="1">
      <c r="A50" s="135"/>
      <c r="B50" s="114"/>
      <c r="C50" s="121"/>
      <c r="G50" s="153">
        <v>26</v>
      </c>
      <c r="H50" s="212"/>
      <c r="I50" s="209"/>
      <c r="N50" s="213"/>
      <c r="O50" s="204">
        <v>34</v>
      </c>
    </row>
    <row r="51" spans="1:18" ht="12" customHeight="1">
      <c r="A51" s="135"/>
      <c r="B51" s="114"/>
      <c r="C51" s="121"/>
      <c r="D51" s="129">
        <v>25</v>
      </c>
      <c r="E51" s="33" t="e">
        <f>_xlfn.IFNA(INDEX($A$4:$C$65,MATCH(D51,$A$4:$A$65,0),3),"")</f>
        <v>#NAME?</v>
      </c>
      <c r="F51" s="75" t="e">
        <f>_xlfn.IFNA(INDEX($A$4:$C$65,MATCH(D51,$A$4:$A$65,0),2),"")</f>
        <v>#NAME?</v>
      </c>
      <c r="G51" s="214"/>
      <c r="H51" s="209"/>
      <c r="O51" s="212"/>
      <c r="P51" s="147" t="e">
        <f>_xlfn.IFNA(INDEX($A$3:$C$66,MATCH(50,$A$3:$A$66,0),2),"")</f>
        <v>#NAME?</v>
      </c>
      <c r="Q51" s="146" t="e">
        <f>_xlfn.IFNA(INDEX($A$3:$C$66,MATCH(50,$A$3:$A$66,0),3),"")</f>
        <v>#NAME?</v>
      </c>
      <c r="R51" s="130">
        <v>50</v>
      </c>
    </row>
    <row r="52" spans="1:3" ht="12" customHeight="1">
      <c r="A52" s="135"/>
      <c r="B52" s="114"/>
      <c r="C52" s="121"/>
    </row>
  </sheetData>
  <sheetProtection/>
  <printOptions/>
  <pageMargins left="0.2" right="0.2" top="0.22" bottom="0.24" header="0.2" footer="0.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H16" sqref="H16"/>
    </sheetView>
  </sheetViews>
  <sheetFormatPr defaultColWidth="8.88671875" defaultRowHeight="18.75"/>
  <cols>
    <col min="1" max="1" width="7.99609375" style="226" customWidth="1"/>
    <col min="2" max="2" width="24.10546875" style="226" customWidth="1"/>
    <col min="3" max="3" width="4.77734375" style="226" customWidth="1"/>
    <col min="4" max="4" width="30.3359375" style="227" customWidth="1"/>
    <col min="5" max="5" width="16.77734375" style="226" customWidth="1"/>
    <col min="6" max="6" width="11.77734375" style="226" customWidth="1"/>
    <col min="7" max="16384" width="8.88671875" style="226" customWidth="1"/>
  </cols>
  <sheetData>
    <row r="1" spans="1:6" ht="51.75" customHeight="1">
      <c r="A1" s="267" t="s">
        <v>30</v>
      </c>
      <c r="B1" s="268"/>
      <c r="C1" s="268"/>
      <c r="D1" s="268"/>
      <c r="E1" s="268"/>
      <c r="F1" s="268"/>
    </row>
    <row r="2" ht="38.25" customHeight="1"/>
    <row r="3" spans="1:7" ht="38.25" customHeight="1">
      <c r="A3" s="95" t="s">
        <v>0</v>
      </c>
      <c r="B3" s="95" t="s">
        <v>26</v>
      </c>
      <c r="C3" s="96"/>
      <c r="D3" s="97" t="s">
        <v>28</v>
      </c>
      <c r="E3" s="98"/>
      <c r="F3" s="98"/>
      <c r="G3" s="225"/>
    </row>
    <row r="4" spans="1:7" ht="38.25" customHeight="1">
      <c r="A4" s="99">
        <v>1</v>
      </c>
      <c r="B4" s="99" t="s">
        <v>25</v>
      </c>
      <c r="C4" s="96">
        <v>1</v>
      </c>
      <c r="D4" s="100" t="e">
        <f>_xlfn.IFNA(INDEX($A$3:$B$65,MATCH(C4,$A$3:$A$65,0),2),"")</f>
        <v>#NAME?</v>
      </c>
      <c r="E4" s="104"/>
      <c r="F4" s="103"/>
      <c r="G4" s="96"/>
    </row>
    <row r="5" spans="1:7" ht="38.25" customHeight="1">
      <c r="A5" s="99">
        <v>2</v>
      </c>
      <c r="B5" s="99">
        <v>2</v>
      </c>
      <c r="C5" s="96"/>
      <c r="D5" s="103">
        <v>1</v>
      </c>
      <c r="E5" s="105"/>
      <c r="F5" s="104"/>
      <c r="G5" s="106"/>
    </row>
    <row r="6" spans="1:7" ht="38.25" customHeight="1">
      <c r="A6" s="99">
        <v>3</v>
      </c>
      <c r="B6" s="99">
        <v>3</v>
      </c>
      <c r="C6" s="96">
        <f>C4+1</f>
        <v>2</v>
      </c>
      <c r="D6" s="100" t="e">
        <f>_xlfn.IFNA(INDEX($A$3:$B$65,MATCH(C6,$A$3:$A$65,0),2),"")</f>
        <v>#NAME?</v>
      </c>
      <c r="E6" s="104"/>
      <c r="F6" s="104"/>
      <c r="G6" s="106"/>
    </row>
    <row r="7" spans="1:7" ht="38.25" customHeight="1">
      <c r="A7" s="99">
        <v>4</v>
      </c>
      <c r="B7" s="99">
        <v>4</v>
      </c>
      <c r="C7" s="96"/>
      <c r="D7" s="103"/>
      <c r="E7" s="103">
        <v>3</v>
      </c>
      <c r="F7" s="228">
        <v>4</v>
      </c>
      <c r="G7" s="106"/>
    </row>
    <row r="8" spans="1:7" ht="38.25" customHeight="1">
      <c r="A8" s="102"/>
      <c r="B8" s="102"/>
      <c r="C8" s="96">
        <f>C6+1</f>
        <v>3</v>
      </c>
      <c r="D8" s="100" t="e">
        <f>_xlfn.IFNA(INDEX($A$3:$B$65,MATCH(C8,$A$3:$A$65,0),2),"")</f>
        <v>#NAME?</v>
      </c>
      <c r="E8" s="104"/>
      <c r="F8" s="104"/>
      <c r="G8" s="106"/>
    </row>
    <row r="9" spans="4:6" ht="38.25" customHeight="1">
      <c r="D9" s="229">
        <v>2</v>
      </c>
      <c r="E9" s="230"/>
      <c r="F9" s="231"/>
    </row>
    <row r="10" spans="3:5" ht="38.25" customHeight="1">
      <c r="C10" s="226">
        <v>4</v>
      </c>
      <c r="D10" s="100" t="e">
        <f>_xlfn.IFNA(INDEX($A$3:$B$65,MATCH(C10,$A$3:$A$65,0),2),"")</f>
        <v>#NAME?</v>
      </c>
      <c r="E10" s="23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zoomScale="115" zoomScaleNormal="115" zoomScalePageLayoutView="0" workbookViewId="0" topLeftCell="A1">
      <selection activeCell="D52" sqref="D52"/>
    </sheetView>
  </sheetViews>
  <sheetFormatPr defaultColWidth="8.88671875" defaultRowHeight="18.75"/>
  <cols>
    <col min="1" max="1" width="8.99609375" style="226" customWidth="1"/>
    <col min="2" max="2" width="7.10546875" style="226" customWidth="1"/>
    <col min="3" max="3" width="5.88671875" style="226" customWidth="1"/>
    <col min="4" max="4" width="8.88671875" style="226" customWidth="1"/>
    <col min="5" max="5" width="8.4453125" style="226" customWidth="1"/>
    <col min="6" max="6" width="6.3359375" style="226" customWidth="1"/>
    <col min="7" max="7" width="6.88671875" style="226" customWidth="1"/>
    <col min="8" max="8" width="10.10546875" style="226" customWidth="1"/>
    <col min="9" max="9" width="8.88671875" style="226" customWidth="1"/>
    <col min="10" max="10" width="2.5546875" style="226" customWidth="1"/>
    <col min="11" max="11" width="7.88671875" style="226" customWidth="1"/>
    <col min="12" max="12" width="8.3359375" style="226" customWidth="1"/>
    <col min="13" max="13" width="10.6640625" style="226" customWidth="1"/>
    <col min="14" max="14" width="5.99609375" style="226" customWidth="1"/>
    <col min="15" max="15" width="6.3359375" style="226" customWidth="1"/>
    <col min="16" max="16" width="2.99609375" style="226" customWidth="1"/>
    <col min="17" max="17" width="9.5546875" style="226" customWidth="1"/>
    <col min="18" max="18" width="37.5546875" style="226" customWidth="1"/>
    <col min="19" max="19" width="18.4453125" style="232" customWidth="1"/>
    <col min="20" max="20" width="16.6640625" style="226" customWidth="1"/>
    <col min="21" max="16384" width="8.88671875" style="226" customWidth="1"/>
  </cols>
  <sheetData>
    <row r="1" spans="1:15" ht="39" customHeight="1">
      <c r="A1" s="267" t="s">
        <v>102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="233" customFormat="1" ht="6.75" customHeight="1">
      <c r="S2" s="234"/>
    </row>
    <row r="3" spans="1:19" s="233" customFormat="1" ht="19.5" customHeight="1">
      <c r="A3" s="235" t="s">
        <v>31</v>
      </c>
      <c r="B3" s="235"/>
      <c r="C3" s="235"/>
      <c r="D3" s="312" t="s">
        <v>32</v>
      </c>
      <c r="E3" s="312"/>
      <c r="F3" s="312"/>
      <c r="J3" s="235"/>
      <c r="K3" s="312" t="s">
        <v>33</v>
      </c>
      <c r="L3" s="312"/>
      <c r="M3" s="312"/>
      <c r="N3" s="235"/>
      <c r="S3" s="234"/>
    </row>
    <row r="4" spans="3:19" s="233" customFormat="1" ht="15">
      <c r="C4" s="236"/>
      <c r="D4" s="237" t="s">
        <v>34</v>
      </c>
      <c r="E4" s="238" t="s">
        <v>35</v>
      </c>
      <c r="F4" s="237" t="s">
        <v>36</v>
      </c>
      <c r="K4" s="237" t="s">
        <v>36</v>
      </c>
      <c r="L4" s="238" t="s">
        <v>37</v>
      </c>
      <c r="M4" s="237" t="s">
        <v>38</v>
      </c>
      <c r="N4" s="239"/>
      <c r="S4" s="234"/>
    </row>
    <row r="5" spans="4:19" s="233" customFormat="1" ht="15">
      <c r="D5" s="237" t="s">
        <v>38</v>
      </c>
      <c r="E5" s="238" t="s">
        <v>39</v>
      </c>
      <c r="F5" s="237" t="s">
        <v>40</v>
      </c>
      <c r="G5" s="239"/>
      <c r="H5" s="239"/>
      <c r="I5" s="239"/>
      <c r="J5" s="239"/>
      <c r="N5" s="240"/>
      <c r="S5" s="234"/>
    </row>
    <row r="6" spans="1:19" s="233" customFormat="1" ht="18.75" customHeight="1">
      <c r="A6" s="241" t="s">
        <v>41</v>
      </c>
      <c r="N6" s="240"/>
      <c r="S6" s="234"/>
    </row>
    <row r="7" spans="2:19" s="233" customFormat="1" ht="15">
      <c r="B7" s="242" t="s">
        <v>0</v>
      </c>
      <c r="C7" s="309" t="s">
        <v>42</v>
      </c>
      <c r="D7" s="310"/>
      <c r="E7" s="310"/>
      <c r="F7" s="311"/>
      <c r="I7" s="242" t="s">
        <v>0</v>
      </c>
      <c r="J7" s="309" t="s">
        <v>43</v>
      </c>
      <c r="K7" s="310"/>
      <c r="L7" s="310"/>
      <c r="M7" s="311"/>
      <c r="S7" s="234"/>
    </row>
    <row r="8" spans="2:19" s="233" customFormat="1" ht="15">
      <c r="B8" s="243">
        <v>1</v>
      </c>
      <c r="C8" s="302" t="e">
        <f>_xlfn.IFNA(INDEX($Q$21:$R$67,MATCH(C22,$Q$21:$Q$35,0),2),"")</f>
        <v>#NAME?</v>
      </c>
      <c r="D8" s="303"/>
      <c r="E8" s="303"/>
      <c r="F8" s="304"/>
      <c r="I8" s="243">
        <v>1</v>
      </c>
      <c r="J8" s="302" t="e">
        <f>_xlfn.IFNA(INDEX($Q$21:$R$67,MATCH(C26,$Q$21:$Q$35,0),2),"")</f>
        <v>#NAME?</v>
      </c>
      <c r="K8" s="303"/>
      <c r="L8" s="303"/>
      <c r="M8" s="304"/>
      <c r="S8" s="234"/>
    </row>
    <row r="9" spans="2:19" s="233" customFormat="1" ht="15">
      <c r="B9" s="243">
        <v>2</v>
      </c>
      <c r="C9" s="302" t="e">
        <f>_xlfn.IFNA(INDEX($Q$21:$R$67,MATCH(C23,$Q$21:$Q$35,0),2),"")</f>
        <v>#NAME?</v>
      </c>
      <c r="D9" s="303"/>
      <c r="E9" s="303"/>
      <c r="F9" s="304"/>
      <c r="I9" s="243">
        <v>2</v>
      </c>
      <c r="J9" s="302" t="e">
        <f>_xlfn.IFNA(INDEX($Q$21:$R$67,MATCH(C27,$Q$21:$Q$35,0),2),"")</f>
        <v>#NAME?</v>
      </c>
      <c r="K9" s="303"/>
      <c r="L9" s="303"/>
      <c r="M9" s="304"/>
      <c r="S9" s="234"/>
    </row>
    <row r="10" spans="2:19" s="233" customFormat="1" ht="15">
      <c r="B10" s="243">
        <v>3</v>
      </c>
      <c r="C10" s="302" t="e">
        <f>_xlfn.IFNA(INDEX($Q$21:$R$67,MATCH(C24,$Q$21:$Q$35,0),2),"")</f>
        <v>#NAME?</v>
      </c>
      <c r="D10" s="303"/>
      <c r="E10" s="303"/>
      <c r="F10" s="304"/>
      <c r="I10" s="243">
        <v>3</v>
      </c>
      <c r="J10" s="302" t="e">
        <f>_xlfn.IFNA(INDEX($Q$21:$R$67,MATCH(C28,$Q$21:$Q$35,0),2),"")</f>
        <v>#NAME?</v>
      </c>
      <c r="K10" s="303"/>
      <c r="L10" s="303"/>
      <c r="M10" s="304"/>
      <c r="S10" s="234"/>
    </row>
    <row r="11" spans="2:19" s="233" customFormat="1" ht="15">
      <c r="B11" s="243">
        <v>4</v>
      </c>
      <c r="C11" s="302" t="e">
        <f>_xlfn.IFNA(INDEX($Q$21:$R$67,MATCH(C25,$Q$21:$Q$35,0),2),"")</f>
        <v>#NAME?</v>
      </c>
      <c r="D11" s="303"/>
      <c r="E11" s="303"/>
      <c r="F11" s="304"/>
      <c r="I11" s="243">
        <v>4</v>
      </c>
      <c r="J11" s="302" t="e">
        <f>_xlfn.IFNA(INDEX($Q$21:$R$67,MATCH(C29,$Q$21:$Q$35,0),2),"")</f>
        <v>#NAME?</v>
      </c>
      <c r="K11" s="303"/>
      <c r="L11" s="303"/>
      <c r="M11" s="304"/>
      <c r="S11" s="234"/>
    </row>
    <row r="12" s="233" customFormat="1" ht="15">
      <c r="S12" s="234"/>
    </row>
    <row r="13" spans="2:19" s="233" customFormat="1" ht="15">
      <c r="B13" s="242" t="s">
        <v>0</v>
      </c>
      <c r="C13" s="309" t="s">
        <v>44</v>
      </c>
      <c r="D13" s="310"/>
      <c r="E13" s="310"/>
      <c r="F13" s="311"/>
      <c r="I13" s="242" t="s">
        <v>0</v>
      </c>
      <c r="J13" s="309" t="s">
        <v>45</v>
      </c>
      <c r="K13" s="310"/>
      <c r="L13" s="310"/>
      <c r="M13" s="311"/>
      <c r="S13" s="234"/>
    </row>
    <row r="14" spans="2:19" s="233" customFormat="1" ht="15">
      <c r="B14" s="243">
        <v>1</v>
      </c>
      <c r="C14" s="302" t="e">
        <f>_xlfn.IFNA(INDEX($Q$21:$R$67,MATCH(C30,$Q$21:$Q$35,0),2),"")</f>
        <v>#NAME?</v>
      </c>
      <c r="D14" s="303"/>
      <c r="E14" s="303"/>
      <c r="F14" s="304"/>
      <c r="I14" s="243">
        <v>1</v>
      </c>
      <c r="J14" s="302" t="e">
        <f>_xlfn.IFNA(INDEX($Q$21:$R$67,MATCH(C34,$Q$21:$Q$35,0),2),"")</f>
        <v>#NAME?</v>
      </c>
      <c r="K14" s="303"/>
      <c r="L14" s="303"/>
      <c r="M14" s="304"/>
      <c r="S14" s="234"/>
    </row>
    <row r="15" spans="2:19" s="233" customFormat="1" ht="15">
      <c r="B15" s="243">
        <v>2</v>
      </c>
      <c r="C15" s="302" t="e">
        <f>_xlfn.IFNA(INDEX($Q$21:$R$67,MATCH(C31,$Q$21:$Q$35,0),2),"")</f>
        <v>#NAME?</v>
      </c>
      <c r="D15" s="303"/>
      <c r="E15" s="303"/>
      <c r="F15" s="304"/>
      <c r="I15" s="243">
        <v>2</v>
      </c>
      <c r="J15" s="302" t="e">
        <f>_xlfn.IFNA(INDEX($Q$21:$R$67,MATCH(C35,$Q$21:$Q$35,0),2),"")</f>
        <v>#NAME?</v>
      </c>
      <c r="K15" s="303"/>
      <c r="L15" s="303"/>
      <c r="M15" s="304"/>
      <c r="S15" s="234"/>
    </row>
    <row r="16" spans="2:19" s="233" customFormat="1" ht="15">
      <c r="B16" s="243">
        <v>3</v>
      </c>
      <c r="C16" s="302" t="e">
        <f>_xlfn.IFNA(INDEX($Q$21:$R$67,MATCH(C32,$Q$21:$Q$35,0),2),"")</f>
        <v>#NAME?</v>
      </c>
      <c r="D16" s="303"/>
      <c r="E16" s="303"/>
      <c r="F16" s="304"/>
      <c r="I16" s="243">
        <v>3</v>
      </c>
      <c r="J16" s="302" t="e">
        <f>_xlfn.IFNA(INDEX($Q$21:$R$67,MATCH(C36,$Q$21:$Q$35,0),2),"")</f>
        <v>#NAME?</v>
      </c>
      <c r="K16" s="303"/>
      <c r="L16" s="303"/>
      <c r="M16" s="304"/>
      <c r="S16" s="234"/>
    </row>
    <row r="17" spans="2:19" s="233" customFormat="1" ht="15">
      <c r="B17" s="243">
        <v>4</v>
      </c>
      <c r="C17" s="302" t="e">
        <f>_xlfn.IFNA(INDEX($Q$21:$R$67,MATCH(C33,$Q$21:$Q$35,0),2),"")</f>
        <v>#NAME?</v>
      </c>
      <c r="D17" s="303"/>
      <c r="E17" s="303"/>
      <c r="F17" s="304"/>
      <c r="I17" s="244"/>
      <c r="J17" s="305"/>
      <c r="K17" s="305"/>
      <c r="L17" s="305"/>
      <c r="M17" s="305"/>
      <c r="S17" s="234"/>
    </row>
    <row r="18" spans="1:19" s="233" customFormat="1" ht="15">
      <c r="A18" s="241" t="s">
        <v>46</v>
      </c>
      <c r="S18" s="234"/>
    </row>
    <row r="19" ht="3" customHeight="1">
      <c r="A19" s="225"/>
    </row>
    <row r="20" spans="1:19" s="247" customFormat="1" ht="15">
      <c r="A20" s="245" t="s">
        <v>47</v>
      </c>
      <c r="B20" s="245" t="s">
        <v>48</v>
      </c>
      <c r="C20" s="245" t="s">
        <v>49</v>
      </c>
      <c r="D20" s="246" t="s">
        <v>50</v>
      </c>
      <c r="E20" s="245" t="s">
        <v>121</v>
      </c>
      <c r="F20" s="245" t="s">
        <v>51</v>
      </c>
      <c r="G20" s="306" t="s">
        <v>52</v>
      </c>
      <c r="H20" s="307"/>
      <c r="I20" s="307"/>
      <c r="J20" s="307"/>
      <c r="K20" s="307"/>
      <c r="L20" s="307"/>
      <c r="M20" s="308"/>
      <c r="N20" s="245" t="s">
        <v>53</v>
      </c>
      <c r="O20" s="245" t="s">
        <v>54</v>
      </c>
      <c r="Q20" s="248" t="s">
        <v>55</v>
      </c>
      <c r="R20" s="248" t="s">
        <v>56</v>
      </c>
      <c r="S20" s="234"/>
    </row>
    <row r="21" spans="1:19" s="233" customFormat="1" ht="17.25">
      <c r="A21" s="298" t="s">
        <v>118</v>
      </c>
      <c r="B21" s="313" t="s">
        <v>123</v>
      </c>
      <c r="C21" s="234"/>
      <c r="D21" s="249"/>
      <c r="E21" s="249"/>
      <c r="F21" s="249"/>
      <c r="G21" s="299" t="s">
        <v>57</v>
      </c>
      <c r="H21" s="300"/>
      <c r="I21" s="300"/>
      <c r="J21" s="300"/>
      <c r="K21" s="300"/>
      <c r="L21" s="300"/>
      <c r="M21" s="301"/>
      <c r="N21" s="249"/>
      <c r="O21" s="249"/>
      <c r="Q21" s="243">
        <v>11</v>
      </c>
      <c r="R21" s="101" t="s">
        <v>117</v>
      </c>
      <c r="S21" s="234"/>
    </row>
    <row r="22" spans="1:19" s="233" customFormat="1" ht="17.25">
      <c r="A22" s="298"/>
      <c r="B22" s="314"/>
      <c r="C22" s="251">
        <v>1</v>
      </c>
      <c r="D22" s="237" t="s">
        <v>34</v>
      </c>
      <c r="E22" s="252">
        <v>4</v>
      </c>
      <c r="F22" s="249" t="s">
        <v>59</v>
      </c>
      <c r="G22" s="280" t="e">
        <f>INDEX($Q$38:$R$57,MATCH(LEFT(D22,1)&amp;""&amp;F22,$Q$38:$Q$56,0),2)</f>
        <v>#NAME?</v>
      </c>
      <c r="H22" s="281"/>
      <c r="I22" s="281"/>
      <c r="J22" s="261" t="s">
        <v>60</v>
      </c>
      <c r="K22" s="296" t="e">
        <f>INDEX($Q$38:$R$53,MATCH(RIGHT(D22,1)&amp;""&amp;F22,$Q$38:$Q$53,0),2)</f>
        <v>#NAME?</v>
      </c>
      <c r="L22" s="296"/>
      <c r="M22" s="297"/>
      <c r="N22" s="253"/>
      <c r="O22" s="254"/>
      <c r="Q22" s="243">
        <v>15</v>
      </c>
      <c r="R22" s="101" t="s">
        <v>103</v>
      </c>
      <c r="S22" s="234"/>
    </row>
    <row r="23" spans="1:19" s="233" customFormat="1" ht="17.25">
      <c r="A23" s="298"/>
      <c r="B23" s="314"/>
      <c r="C23" s="251">
        <v>2</v>
      </c>
      <c r="D23" s="237" t="s">
        <v>34</v>
      </c>
      <c r="E23" s="252">
        <v>5</v>
      </c>
      <c r="F23" s="249" t="s">
        <v>62</v>
      </c>
      <c r="G23" s="280" t="e">
        <f aca="true" t="shared" si="0" ref="G23:G42">INDEX($Q$38:$R$57,MATCH(LEFT(D23,1)&amp;""&amp;F23,$Q$38:$Q$56,0),2)</f>
        <v>#NAME?</v>
      </c>
      <c r="H23" s="281"/>
      <c r="I23" s="281"/>
      <c r="J23" s="262" t="s">
        <v>60</v>
      </c>
      <c r="K23" s="296" t="e">
        <f aca="true" t="shared" si="1" ref="K23:K42">INDEX($Q$38:$R$53,MATCH(RIGHT(D23,1)&amp;""&amp;F23,$Q$38:$Q$53,0),2)</f>
        <v>#NAME?</v>
      </c>
      <c r="L23" s="296"/>
      <c r="M23" s="297"/>
      <c r="N23" s="256"/>
      <c r="O23" s="256"/>
      <c r="Q23" s="243">
        <v>9</v>
      </c>
      <c r="R23" s="101" t="s">
        <v>104</v>
      </c>
      <c r="S23" s="234"/>
    </row>
    <row r="24" spans="1:19" s="233" customFormat="1" ht="17.25">
      <c r="A24" s="298"/>
      <c r="B24" s="313" t="s">
        <v>124</v>
      </c>
      <c r="C24" s="251">
        <v>3</v>
      </c>
      <c r="D24" s="237" t="s">
        <v>34</v>
      </c>
      <c r="E24" s="252">
        <v>1</v>
      </c>
      <c r="F24" s="249" t="s">
        <v>64</v>
      </c>
      <c r="G24" s="280" t="e">
        <f t="shared" si="0"/>
        <v>#NAME?</v>
      </c>
      <c r="H24" s="281"/>
      <c r="I24" s="281"/>
      <c r="J24" s="262" t="s">
        <v>60</v>
      </c>
      <c r="K24" s="296" t="e">
        <f t="shared" si="1"/>
        <v>#NAME?</v>
      </c>
      <c r="L24" s="296"/>
      <c r="M24" s="297"/>
      <c r="N24" s="249"/>
      <c r="O24" s="254"/>
      <c r="Q24" s="243">
        <v>12</v>
      </c>
      <c r="R24" s="101" t="s">
        <v>105</v>
      </c>
      <c r="S24" s="234"/>
    </row>
    <row r="25" spans="1:19" s="233" customFormat="1" ht="17.25">
      <c r="A25" s="298"/>
      <c r="B25" s="314"/>
      <c r="C25" s="251">
        <v>4</v>
      </c>
      <c r="D25" s="237" t="s">
        <v>36</v>
      </c>
      <c r="E25" s="252">
        <v>2</v>
      </c>
      <c r="F25" s="249" t="s">
        <v>66</v>
      </c>
      <c r="G25" s="280" t="e">
        <f t="shared" si="0"/>
        <v>#NAME?</v>
      </c>
      <c r="H25" s="281"/>
      <c r="I25" s="281"/>
      <c r="J25" s="262" t="s">
        <v>60</v>
      </c>
      <c r="K25" s="296" t="e">
        <f t="shared" si="1"/>
        <v>#NAME?</v>
      </c>
      <c r="L25" s="296"/>
      <c r="M25" s="297"/>
      <c r="N25" s="249"/>
      <c r="O25" s="254"/>
      <c r="Q25" s="243">
        <v>14</v>
      </c>
      <c r="R25" s="101" t="s">
        <v>106</v>
      </c>
      <c r="S25" s="234"/>
    </row>
    <row r="26" spans="1:19" s="233" customFormat="1" ht="17.25">
      <c r="A26" s="298"/>
      <c r="B26" s="314"/>
      <c r="C26" s="251">
        <v>5</v>
      </c>
      <c r="D26" s="237" t="s">
        <v>38</v>
      </c>
      <c r="E26" s="252">
        <v>3</v>
      </c>
      <c r="F26" s="249" t="s">
        <v>59</v>
      </c>
      <c r="G26" s="280" t="e">
        <f t="shared" si="0"/>
        <v>#NAME?</v>
      </c>
      <c r="H26" s="281"/>
      <c r="I26" s="281"/>
      <c r="J26" s="262" t="s">
        <v>60</v>
      </c>
      <c r="K26" s="296" t="e">
        <f t="shared" si="1"/>
        <v>#NAME?</v>
      </c>
      <c r="L26" s="296"/>
      <c r="M26" s="297"/>
      <c r="N26" s="249"/>
      <c r="O26" s="254"/>
      <c r="Q26" s="243">
        <v>10</v>
      </c>
      <c r="R26" s="101" t="s">
        <v>107</v>
      </c>
      <c r="S26" s="234"/>
    </row>
    <row r="27" spans="1:19" s="233" customFormat="1" ht="17.25">
      <c r="A27" s="298"/>
      <c r="B27" s="314"/>
      <c r="C27" s="251">
        <v>6</v>
      </c>
      <c r="D27" s="237" t="s">
        <v>38</v>
      </c>
      <c r="E27" s="252">
        <v>4</v>
      </c>
      <c r="F27" s="249" t="s">
        <v>62</v>
      </c>
      <c r="G27" s="280" t="e">
        <f t="shared" si="0"/>
        <v>#NAME?</v>
      </c>
      <c r="H27" s="281"/>
      <c r="I27" s="281"/>
      <c r="J27" s="262" t="s">
        <v>60</v>
      </c>
      <c r="K27" s="296" t="e">
        <f t="shared" si="1"/>
        <v>#NAME?</v>
      </c>
      <c r="L27" s="296"/>
      <c r="M27" s="297"/>
      <c r="N27" s="249"/>
      <c r="O27" s="254"/>
      <c r="Q27" s="243">
        <v>1</v>
      </c>
      <c r="R27" s="101" t="s">
        <v>108</v>
      </c>
      <c r="S27" s="234"/>
    </row>
    <row r="28" spans="1:19" s="233" customFormat="1" ht="17.25">
      <c r="A28" s="298"/>
      <c r="B28" s="315"/>
      <c r="C28" s="251">
        <v>7</v>
      </c>
      <c r="D28" s="237" t="s">
        <v>38</v>
      </c>
      <c r="E28" s="252">
        <v>5</v>
      </c>
      <c r="F28" s="249" t="s">
        <v>64</v>
      </c>
      <c r="G28" s="280" t="e">
        <f t="shared" si="0"/>
        <v>#NAME?</v>
      </c>
      <c r="H28" s="281"/>
      <c r="I28" s="281"/>
      <c r="J28" s="262" t="s">
        <v>60</v>
      </c>
      <c r="K28" s="296" t="e">
        <f t="shared" si="1"/>
        <v>#NAME?</v>
      </c>
      <c r="L28" s="296"/>
      <c r="M28" s="297"/>
      <c r="N28" s="249"/>
      <c r="O28" s="254"/>
      <c r="Q28" s="243">
        <v>6</v>
      </c>
      <c r="R28" s="101" t="s">
        <v>109</v>
      </c>
      <c r="S28" s="234"/>
    </row>
    <row r="29" spans="1:19" s="233" customFormat="1" ht="17.25">
      <c r="A29" s="298"/>
      <c r="B29" s="313" t="s">
        <v>71</v>
      </c>
      <c r="C29" s="251">
        <v>8</v>
      </c>
      <c r="D29" s="238" t="s">
        <v>35</v>
      </c>
      <c r="E29" s="252">
        <v>1</v>
      </c>
      <c r="F29" s="249" t="s">
        <v>59</v>
      </c>
      <c r="G29" s="280" t="e">
        <f t="shared" si="0"/>
        <v>#NAME?</v>
      </c>
      <c r="H29" s="281"/>
      <c r="I29" s="281"/>
      <c r="J29" s="262" t="s">
        <v>60</v>
      </c>
      <c r="K29" s="296" t="e">
        <f t="shared" si="1"/>
        <v>#NAME?</v>
      </c>
      <c r="L29" s="296"/>
      <c r="M29" s="297"/>
      <c r="N29" s="249"/>
      <c r="O29" s="254"/>
      <c r="Q29" s="258">
        <v>5</v>
      </c>
      <c r="R29" s="101" t="s">
        <v>110</v>
      </c>
      <c r="S29" s="234"/>
    </row>
    <row r="30" spans="1:19" s="233" customFormat="1" ht="17.25">
      <c r="A30" s="298"/>
      <c r="B30" s="314"/>
      <c r="C30" s="251">
        <v>9</v>
      </c>
      <c r="D30" s="238" t="s">
        <v>35</v>
      </c>
      <c r="E30" s="252">
        <v>2</v>
      </c>
      <c r="F30" s="249" t="s">
        <v>62</v>
      </c>
      <c r="G30" s="280" t="e">
        <f t="shared" si="0"/>
        <v>#NAME?</v>
      </c>
      <c r="H30" s="281"/>
      <c r="I30" s="281"/>
      <c r="J30" s="262" t="s">
        <v>60</v>
      </c>
      <c r="K30" s="296" t="e">
        <f t="shared" si="1"/>
        <v>#NAME?</v>
      </c>
      <c r="L30" s="296"/>
      <c r="M30" s="297"/>
      <c r="N30" s="249"/>
      <c r="O30" s="254"/>
      <c r="Q30" s="258">
        <v>2</v>
      </c>
      <c r="R30" s="101" t="s">
        <v>111</v>
      </c>
      <c r="S30" s="234"/>
    </row>
    <row r="31" spans="1:18" s="233" customFormat="1" ht="17.25">
      <c r="A31" s="298"/>
      <c r="B31" s="314"/>
      <c r="C31" s="251">
        <v>10</v>
      </c>
      <c r="D31" s="238" t="s">
        <v>35</v>
      </c>
      <c r="E31" s="252">
        <v>3</v>
      </c>
      <c r="F31" s="249" t="s">
        <v>64</v>
      </c>
      <c r="G31" s="280" t="e">
        <f t="shared" si="0"/>
        <v>#NAME?</v>
      </c>
      <c r="H31" s="281"/>
      <c r="I31" s="281"/>
      <c r="J31" s="262" t="s">
        <v>60</v>
      </c>
      <c r="K31" s="296" t="e">
        <f t="shared" si="1"/>
        <v>#NAME?</v>
      </c>
      <c r="L31" s="296"/>
      <c r="M31" s="297"/>
      <c r="N31" s="249"/>
      <c r="O31" s="254"/>
      <c r="Q31" s="258">
        <v>4</v>
      </c>
      <c r="R31" s="101" t="s">
        <v>112</v>
      </c>
    </row>
    <row r="32" spans="1:18" s="233" customFormat="1" ht="17.25">
      <c r="A32" s="298"/>
      <c r="B32" s="314"/>
      <c r="C32" s="251">
        <v>11</v>
      </c>
      <c r="D32" s="238" t="s">
        <v>37</v>
      </c>
      <c r="E32" s="252">
        <v>4</v>
      </c>
      <c r="F32" s="249" t="s">
        <v>66</v>
      </c>
      <c r="G32" s="280" t="e">
        <f t="shared" si="0"/>
        <v>#NAME?</v>
      </c>
      <c r="H32" s="281"/>
      <c r="I32" s="281"/>
      <c r="J32" s="262" t="s">
        <v>60</v>
      </c>
      <c r="K32" s="296" t="e">
        <f t="shared" si="1"/>
        <v>#NAME?</v>
      </c>
      <c r="L32" s="296"/>
      <c r="M32" s="297"/>
      <c r="N32" s="249"/>
      <c r="O32" s="254"/>
      <c r="Q32" s="243">
        <v>7</v>
      </c>
      <c r="R32" s="101" t="s">
        <v>113</v>
      </c>
    </row>
    <row r="33" spans="1:19" s="233" customFormat="1" ht="17.25">
      <c r="A33" s="298"/>
      <c r="B33" s="314"/>
      <c r="C33" s="251">
        <v>12</v>
      </c>
      <c r="D33" s="238" t="s">
        <v>39</v>
      </c>
      <c r="E33" s="252">
        <v>5</v>
      </c>
      <c r="F33" s="249" t="s">
        <v>59</v>
      </c>
      <c r="G33" s="280" t="e">
        <f t="shared" si="0"/>
        <v>#NAME?</v>
      </c>
      <c r="H33" s="281"/>
      <c r="I33" s="281"/>
      <c r="J33" s="262" t="s">
        <v>60</v>
      </c>
      <c r="K33" s="296" t="e">
        <f t="shared" si="1"/>
        <v>#NAME?</v>
      </c>
      <c r="L33" s="296"/>
      <c r="M33" s="297"/>
      <c r="N33" s="249"/>
      <c r="O33" s="254"/>
      <c r="Q33" s="243">
        <v>3</v>
      </c>
      <c r="R33" s="101" t="s">
        <v>114</v>
      </c>
      <c r="S33" s="234"/>
    </row>
    <row r="34" spans="1:19" s="233" customFormat="1" ht="17.25">
      <c r="A34" s="298"/>
      <c r="B34" s="314" t="s">
        <v>122</v>
      </c>
      <c r="C34" s="251">
        <v>13</v>
      </c>
      <c r="D34" s="238" t="s">
        <v>39</v>
      </c>
      <c r="E34" s="252">
        <v>4</v>
      </c>
      <c r="F34" s="249" t="s">
        <v>62</v>
      </c>
      <c r="G34" s="280" t="e">
        <f t="shared" si="0"/>
        <v>#NAME?</v>
      </c>
      <c r="H34" s="281"/>
      <c r="I34" s="281"/>
      <c r="J34" s="262" t="s">
        <v>60</v>
      </c>
      <c r="K34" s="296" t="e">
        <f t="shared" si="1"/>
        <v>#NAME?</v>
      </c>
      <c r="L34" s="296"/>
      <c r="M34" s="297"/>
      <c r="N34" s="249"/>
      <c r="O34" s="254"/>
      <c r="Q34" s="243">
        <v>8</v>
      </c>
      <c r="R34" s="101" t="s">
        <v>116</v>
      </c>
      <c r="S34" s="234"/>
    </row>
    <row r="35" spans="1:19" s="233" customFormat="1" ht="17.25">
      <c r="A35" s="298"/>
      <c r="B35" s="315"/>
      <c r="C35" s="251">
        <v>14</v>
      </c>
      <c r="D35" s="238" t="s">
        <v>39</v>
      </c>
      <c r="E35" s="252">
        <v>5</v>
      </c>
      <c r="F35" s="249" t="s">
        <v>64</v>
      </c>
      <c r="G35" s="280" t="e">
        <f t="shared" si="0"/>
        <v>#NAME?</v>
      </c>
      <c r="H35" s="281"/>
      <c r="I35" s="281"/>
      <c r="J35" s="262" t="s">
        <v>60</v>
      </c>
      <c r="K35" s="296" t="e">
        <f t="shared" si="1"/>
        <v>#NAME?</v>
      </c>
      <c r="L35" s="296"/>
      <c r="M35" s="297"/>
      <c r="N35" s="249"/>
      <c r="O35" s="254"/>
      <c r="Q35" s="243">
        <v>13</v>
      </c>
      <c r="R35" s="101" t="s">
        <v>115</v>
      </c>
      <c r="S35" s="234"/>
    </row>
    <row r="36" spans="1:19" s="233" customFormat="1" ht="15">
      <c r="A36" s="292" t="s">
        <v>119</v>
      </c>
      <c r="B36" s="313" t="s">
        <v>123</v>
      </c>
      <c r="C36" s="251">
        <v>15</v>
      </c>
      <c r="D36" s="237" t="s">
        <v>36</v>
      </c>
      <c r="E36" s="252">
        <v>4</v>
      </c>
      <c r="F36" s="249" t="s">
        <v>59</v>
      </c>
      <c r="G36" s="295" t="e">
        <f t="shared" si="0"/>
        <v>#NAME?</v>
      </c>
      <c r="H36" s="296"/>
      <c r="I36" s="296"/>
      <c r="J36" s="262" t="s">
        <v>60</v>
      </c>
      <c r="K36" s="296" t="e">
        <f t="shared" si="1"/>
        <v>#NAME?</v>
      </c>
      <c r="L36" s="296"/>
      <c r="M36" s="297"/>
      <c r="N36" s="249"/>
      <c r="O36" s="254"/>
      <c r="S36" s="234"/>
    </row>
    <row r="37" spans="1:19" s="233" customFormat="1" ht="15">
      <c r="A37" s="293"/>
      <c r="B37" s="314"/>
      <c r="C37" s="251">
        <v>16</v>
      </c>
      <c r="D37" s="237" t="s">
        <v>36</v>
      </c>
      <c r="E37" s="252">
        <v>5</v>
      </c>
      <c r="F37" s="249" t="s">
        <v>62</v>
      </c>
      <c r="G37" s="280" t="e">
        <f t="shared" si="0"/>
        <v>#NAME?</v>
      </c>
      <c r="H37" s="281"/>
      <c r="I37" s="281"/>
      <c r="J37" s="262" t="s">
        <v>60</v>
      </c>
      <c r="K37" s="296" t="e">
        <f t="shared" si="1"/>
        <v>#NAME?</v>
      </c>
      <c r="L37" s="296"/>
      <c r="M37" s="297"/>
      <c r="N37" s="249"/>
      <c r="O37" s="254"/>
      <c r="Q37" s="256" t="s">
        <v>79</v>
      </c>
      <c r="R37" s="256" t="s">
        <v>26</v>
      </c>
      <c r="S37" s="234"/>
    </row>
    <row r="38" spans="1:19" s="233" customFormat="1" ht="15">
      <c r="A38" s="293"/>
      <c r="B38" s="314" t="s">
        <v>124</v>
      </c>
      <c r="C38" s="251">
        <v>17</v>
      </c>
      <c r="D38" s="237" t="s">
        <v>36</v>
      </c>
      <c r="E38" s="252">
        <v>1</v>
      </c>
      <c r="F38" s="249" t="s">
        <v>64</v>
      </c>
      <c r="G38" s="280" t="e">
        <f t="shared" si="0"/>
        <v>#NAME?</v>
      </c>
      <c r="H38" s="281"/>
      <c r="I38" s="281"/>
      <c r="J38" s="262" t="s">
        <v>60</v>
      </c>
      <c r="K38" s="296" t="e">
        <f t="shared" si="1"/>
        <v>#NAME?</v>
      </c>
      <c r="L38" s="296"/>
      <c r="M38" s="297"/>
      <c r="N38" s="249"/>
      <c r="O38" s="254"/>
      <c r="Q38" s="250" t="s">
        <v>58</v>
      </c>
      <c r="R38" s="250" t="e">
        <f>_xlfn.IFNA(INDEX($Q$21:$R$35,MATCH(C22,$Q$21:$Q$35,0),2),"")</f>
        <v>#NAME?</v>
      </c>
      <c r="S38" s="234"/>
    </row>
    <row r="39" spans="1:19" s="233" customFormat="1" ht="15">
      <c r="A39" s="293"/>
      <c r="B39" s="314"/>
      <c r="C39" s="251">
        <v>18</v>
      </c>
      <c r="D39" s="237" t="s">
        <v>38</v>
      </c>
      <c r="E39" s="252">
        <v>2</v>
      </c>
      <c r="F39" s="249" t="s">
        <v>66</v>
      </c>
      <c r="G39" s="280" t="e">
        <f t="shared" si="0"/>
        <v>#NAME?</v>
      </c>
      <c r="H39" s="281"/>
      <c r="I39" s="281"/>
      <c r="J39" s="262" t="s">
        <v>60</v>
      </c>
      <c r="K39" s="296" t="e">
        <f t="shared" si="1"/>
        <v>#NAME?</v>
      </c>
      <c r="L39" s="296"/>
      <c r="M39" s="297"/>
      <c r="N39" s="249"/>
      <c r="O39" s="254"/>
      <c r="Q39" s="250" t="s">
        <v>61</v>
      </c>
      <c r="R39" s="250" t="e">
        <f aca="true" t="shared" si="2" ref="R39:R52">_xlfn.IFNA(INDEX($Q$21:$R$35,MATCH(C23,$Q$21:$Q$35,0),2),"")</f>
        <v>#NAME?</v>
      </c>
      <c r="S39" s="234"/>
    </row>
    <row r="40" spans="1:19" s="233" customFormat="1" ht="15">
      <c r="A40" s="293"/>
      <c r="B40" s="314"/>
      <c r="C40" s="251">
        <v>19</v>
      </c>
      <c r="D40" s="237" t="s">
        <v>40</v>
      </c>
      <c r="E40" s="252">
        <v>3</v>
      </c>
      <c r="F40" s="249" t="s">
        <v>59</v>
      </c>
      <c r="G40" s="280" t="e">
        <f t="shared" si="0"/>
        <v>#NAME?</v>
      </c>
      <c r="H40" s="281"/>
      <c r="I40" s="281"/>
      <c r="J40" s="262" t="s">
        <v>60</v>
      </c>
      <c r="K40" s="296" t="e">
        <f t="shared" si="1"/>
        <v>#NAME?</v>
      </c>
      <c r="L40" s="296"/>
      <c r="M40" s="297"/>
      <c r="N40" s="249"/>
      <c r="O40" s="254"/>
      <c r="Q40" s="250" t="s">
        <v>63</v>
      </c>
      <c r="R40" s="250" t="e">
        <f t="shared" si="2"/>
        <v>#NAME?</v>
      </c>
      <c r="S40" s="234"/>
    </row>
    <row r="41" spans="1:18" ht="17.25">
      <c r="A41" s="293"/>
      <c r="B41" s="314"/>
      <c r="C41" s="251">
        <v>20</v>
      </c>
      <c r="D41" s="237" t="s">
        <v>40</v>
      </c>
      <c r="E41" s="252">
        <v>4</v>
      </c>
      <c r="F41" s="249" t="s">
        <v>62</v>
      </c>
      <c r="G41" s="280" t="e">
        <f t="shared" si="0"/>
        <v>#NAME?</v>
      </c>
      <c r="H41" s="281"/>
      <c r="I41" s="281"/>
      <c r="J41" s="262" t="s">
        <v>60</v>
      </c>
      <c r="K41" s="296" t="e">
        <f t="shared" si="1"/>
        <v>#NAME?</v>
      </c>
      <c r="L41" s="296"/>
      <c r="M41" s="297"/>
      <c r="N41" s="249"/>
      <c r="O41" s="254"/>
      <c r="Q41" s="250" t="s">
        <v>65</v>
      </c>
      <c r="R41" s="250" t="e">
        <f t="shared" si="2"/>
        <v>#NAME?</v>
      </c>
    </row>
    <row r="42" spans="1:18" ht="17.25">
      <c r="A42" s="293"/>
      <c r="B42" s="315"/>
      <c r="C42" s="251">
        <v>21</v>
      </c>
      <c r="D42" s="237" t="s">
        <v>40</v>
      </c>
      <c r="E42" s="252">
        <v>5</v>
      </c>
      <c r="F42" s="249" t="s">
        <v>64</v>
      </c>
      <c r="G42" s="280" t="e">
        <f t="shared" si="0"/>
        <v>#NAME?</v>
      </c>
      <c r="H42" s="281"/>
      <c r="I42" s="281"/>
      <c r="J42" s="262" t="s">
        <v>60</v>
      </c>
      <c r="K42" s="296" t="e">
        <f t="shared" si="1"/>
        <v>#NAME?</v>
      </c>
      <c r="L42" s="296"/>
      <c r="M42" s="297"/>
      <c r="N42" s="249"/>
      <c r="O42" s="254"/>
      <c r="Q42" s="250" t="s">
        <v>67</v>
      </c>
      <c r="R42" s="250" t="e">
        <f t="shared" si="2"/>
        <v>#NAME?</v>
      </c>
    </row>
    <row r="43" spans="1:18" ht="17.25">
      <c r="A43" s="293"/>
      <c r="B43" s="289" t="s">
        <v>71</v>
      </c>
      <c r="C43" s="251">
        <v>22</v>
      </c>
      <c r="D43" s="277" t="s">
        <v>80</v>
      </c>
      <c r="E43" s="252">
        <v>1</v>
      </c>
      <c r="F43" s="277" t="s">
        <v>80</v>
      </c>
      <c r="G43" s="271" t="s">
        <v>81</v>
      </c>
      <c r="H43" s="272"/>
      <c r="I43" s="272"/>
      <c r="J43" s="255" t="s">
        <v>60</v>
      </c>
      <c r="K43" s="269" t="s">
        <v>82</v>
      </c>
      <c r="L43" s="269"/>
      <c r="M43" s="270"/>
      <c r="N43" s="249"/>
      <c r="O43" s="254"/>
      <c r="Q43" s="250" t="s">
        <v>68</v>
      </c>
      <c r="R43" s="250" t="e">
        <f t="shared" si="2"/>
        <v>#NAME?</v>
      </c>
    </row>
    <row r="44" spans="1:18" ht="17.25">
      <c r="A44" s="293"/>
      <c r="B44" s="291"/>
      <c r="C44" s="251">
        <v>23</v>
      </c>
      <c r="D44" s="278"/>
      <c r="E44" s="252">
        <v>2</v>
      </c>
      <c r="F44" s="278"/>
      <c r="G44" s="271" t="s">
        <v>83</v>
      </c>
      <c r="H44" s="272"/>
      <c r="I44" s="272"/>
      <c r="J44" s="255" t="s">
        <v>60</v>
      </c>
      <c r="K44" s="269" t="s">
        <v>84</v>
      </c>
      <c r="L44" s="269"/>
      <c r="M44" s="270"/>
      <c r="N44" s="249"/>
      <c r="O44" s="254"/>
      <c r="Q44" s="257" t="s">
        <v>69</v>
      </c>
      <c r="R44" s="250" t="e">
        <f t="shared" si="2"/>
        <v>#NAME?</v>
      </c>
    </row>
    <row r="45" spans="1:18" ht="17.25">
      <c r="A45" s="293"/>
      <c r="B45" s="289" t="s">
        <v>122</v>
      </c>
      <c r="C45" s="251">
        <v>24</v>
      </c>
      <c r="D45" s="278"/>
      <c r="E45" s="252">
        <v>1</v>
      </c>
      <c r="F45" s="278"/>
      <c r="G45" s="271" t="s">
        <v>85</v>
      </c>
      <c r="H45" s="272"/>
      <c r="I45" s="272"/>
      <c r="J45" s="255" t="s">
        <v>60</v>
      </c>
      <c r="K45" s="269" t="s">
        <v>86</v>
      </c>
      <c r="L45" s="269"/>
      <c r="M45" s="270"/>
      <c r="N45" s="249"/>
      <c r="O45" s="254"/>
      <c r="Q45" s="250" t="s">
        <v>70</v>
      </c>
      <c r="R45" s="250" t="e">
        <f t="shared" si="2"/>
        <v>#NAME?</v>
      </c>
    </row>
    <row r="46" spans="1:18" ht="17.25">
      <c r="A46" s="294"/>
      <c r="B46" s="291"/>
      <c r="C46" s="251">
        <v>25</v>
      </c>
      <c r="D46" s="279"/>
      <c r="E46" s="252">
        <v>2</v>
      </c>
      <c r="F46" s="279"/>
      <c r="G46" s="271" t="s">
        <v>87</v>
      </c>
      <c r="H46" s="272"/>
      <c r="I46" s="272"/>
      <c r="J46" s="255" t="s">
        <v>60</v>
      </c>
      <c r="K46" s="269" t="s">
        <v>88</v>
      </c>
      <c r="L46" s="269"/>
      <c r="M46" s="270"/>
      <c r="N46" s="249"/>
      <c r="O46" s="254"/>
      <c r="Q46" s="250" t="s">
        <v>72</v>
      </c>
      <c r="R46" s="250" t="e">
        <f t="shared" si="2"/>
        <v>#NAME?</v>
      </c>
    </row>
    <row r="47" spans="1:18" ht="17.25">
      <c r="A47" s="282" t="s">
        <v>120</v>
      </c>
      <c r="B47" s="289" t="s">
        <v>123</v>
      </c>
      <c r="C47" s="251">
        <v>26</v>
      </c>
      <c r="D47" s="259" t="s">
        <v>89</v>
      </c>
      <c r="E47" s="252">
        <v>1</v>
      </c>
      <c r="F47" s="259" t="s">
        <v>89</v>
      </c>
      <c r="G47" s="285" t="s">
        <v>90</v>
      </c>
      <c r="H47" s="286"/>
      <c r="I47" s="286"/>
      <c r="J47" s="260" t="s">
        <v>60</v>
      </c>
      <c r="K47" s="287" t="s">
        <v>91</v>
      </c>
      <c r="L47" s="287"/>
      <c r="M47" s="288"/>
      <c r="N47" s="249"/>
      <c r="O47" s="254"/>
      <c r="Q47" s="257" t="s">
        <v>73</v>
      </c>
      <c r="R47" s="250" t="e">
        <f t="shared" si="2"/>
        <v>#NAME?</v>
      </c>
    </row>
    <row r="48" spans="1:19" ht="17.25">
      <c r="A48" s="283"/>
      <c r="B48" s="291"/>
      <c r="C48" s="251">
        <v>27</v>
      </c>
      <c r="D48" s="259" t="s">
        <v>92</v>
      </c>
      <c r="E48" s="252">
        <v>2</v>
      </c>
      <c r="F48" s="259" t="s">
        <v>92</v>
      </c>
      <c r="G48" s="285" t="s">
        <v>93</v>
      </c>
      <c r="H48" s="286"/>
      <c r="I48" s="286"/>
      <c r="J48" s="260" t="s">
        <v>60</v>
      </c>
      <c r="K48" s="287" t="s">
        <v>94</v>
      </c>
      <c r="L48" s="287"/>
      <c r="M48" s="288"/>
      <c r="N48" s="249"/>
      <c r="O48" s="254"/>
      <c r="Q48" s="250" t="s">
        <v>74</v>
      </c>
      <c r="R48" s="250" t="e">
        <f t="shared" si="2"/>
        <v>#NAME?</v>
      </c>
      <c r="S48" s="226"/>
    </row>
    <row r="49" spans="1:19" ht="17.25">
      <c r="A49" s="283"/>
      <c r="B49" s="289" t="s">
        <v>124</v>
      </c>
      <c r="C49" s="251">
        <v>28</v>
      </c>
      <c r="D49" s="248" t="s">
        <v>95</v>
      </c>
      <c r="E49" s="252">
        <v>1</v>
      </c>
      <c r="F49" s="248" t="s">
        <v>95</v>
      </c>
      <c r="G49" s="273" t="s">
        <v>96</v>
      </c>
      <c r="H49" s="274"/>
      <c r="I49" s="274"/>
      <c r="J49" s="255" t="s">
        <v>60</v>
      </c>
      <c r="K49" s="275" t="s">
        <v>97</v>
      </c>
      <c r="L49" s="275"/>
      <c r="M49" s="276"/>
      <c r="N49" s="249"/>
      <c r="O49" s="254"/>
      <c r="Q49" s="250" t="s">
        <v>75</v>
      </c>
      <c r="R49" s="250" t="e">
        <f t="shared" si="2"/>
        <v>#NAME?</v>
      </c>
      <c r="S49" s="226"/>
    </row>
    <row r="50" spans="1:19" ht="17.25">
      <c r="A50" s="284"/>
      <c r="B50" s="290"/>
      <c r="C50" s="251">
        <v>29</v>
      </c>
      <c r="D50" s="248" t="s">
        <v>98</v>
      </c>
      <c r="E50" s="252">
        <v>2</v>
      </c>
      <c r="F50" s="248" t="s">
        <v>98</v>
      </c>
      <c r="G50" s="273" t="s">
        <v>99</v>
      </c>
      <c r="H50" s="274"/>
      <c r="I50" s="274"/>
      <c r="J50" s="255" t="s">
        <v>60</v>
      </c>
      <c r="K50" s="275" t="s">
        <v>100</v>
      </c>
      <c r="L50" s="275"/>
      <c r="M50" s="276"/>
      <c r="N50" s="249"/>
      <c r="O50" s="254"/>
      <c r="Q50" s="250" t="s">
        <v>76</v>
      </c>
      <c r="R50" s="250" t="e">
        <f t="shared" si="2"/>
        <v>#NAME?</v>
      </c>
      <c r="S50" s="226"/>
    </row>
    <row r="51" spans="12:19" ht="17.25">
      <c r="L51" s="241" t="s">
        <v>101</v>
      </c>
      <c r="Q51" s="250" t="s">
        <v>77</v>
      </c>
      <c r="R51" s="250" t="e">
        <f t="shared" si="2"/>
        <v>#NAME?</v>
      </c>
      <c r="S51" s="226"/>
    </row>
    <row r="52" spans="17:18" ht="17.25">
      <c r="Q52" s="250" t="s">
        <v>78</v>
      </c>
      <c r="R52" s="250" t="e">
        <f t="shared" si="2"/>
        <v>#NAME?</v>
      </c>
    </row>
  </sheetData>
  <sheetProtection/>
  <mergeCells count="98">
    <mergeCell ref="B43:B44"/>
    <mergeCell ref="B45:B46"/>
    <mergeCell ref="B21:B23"/>
    <mergeCell ref="B24:B28"/>
    <mergeCell ref="B29:B33"/>
    <mergeCell ref="B34:B35"/>
    <mergeCell ref="B36:B37"/>
    <mergeCell ref="B38:B42"/>
    <mergeCell ref="C8:F8"/>
    <mergeCell ref="J8:M8"/>
    <mergeCell ref="C9:F9"/>
    <mergeCell ref="J9:M9"/>
    <mergeCell ref="A1:O1"/>
    <mergeCell ref="D3:F3"/>
    <mergeCell ref="K3:M3"/>
    <mergeCell ref="C7:F7"/>
    <mergeCell ref="J7:M7"/>
    <mergeCell ref="C13:F13"/>
    <mergeCell ref="J13:M13"/>
    <mergeCell ref="C14:F14"/>
    <mergeCell ref="J14:M14"/>
    <mergeCell ref="C10:F10"/>
    <mergeCell ref="J10:M10"/>
    <mergeCell ref="C11:F11"/>
    <mergeCell ref="J11:M11"/>
    <mergeCell ref="K34:M34"/>
    <mergeCell ref="G20:M20"/>
    <mergeCell ref="G26:I26"/>
    <mergeCell ref="K26:M26"/>
    <mergeCell ref="G27:I27"/>
    <mergeCell ref="K27:M27"/>
    <mergeCell ref="G28:I28"/>
    <mergeCell ref="K28:M28"/>
    <mergeCell ref="C15:F15"/>
    <mergeCell ref="J15:M15"/>
    <mergeCell ref="C16:F16"/>
    <mergeCell ref="J16:M16"/>
    <mergeCell ref="C17:F17"/>
    <mergeCell ref="J17:M17"/>
    <mergeCell ref="A21:A35"/>
    <mergeCell ref="G21:M21"/>
    <mergeCell ref="G22:I22"/>
    <mergeCell ref="K22:M22"/>
    <mergeCell ref="G23:I23"/>
    <mergeCell ref="K23:M23"/>
    <mergeCell ref="G24:I24"/>
    <mergeCell ref="K24:M24"/>
    <mergeCell ref="G25:I25"/>
    <mergeCell ref="K25:M25"/>
    <mergeCell ref="G29:I29"/>
    <mergeCell ref="K29:M29"/>
    <mergeCell ref="G30:I30"/>
    <mergeCell ref="K30:M30"/>
    <mergeCell ref="K42:M42"/>
    <mergeCell ref="G32:I32"/>
    <mergeCell ref="K32:M32"/>
    <mergeCell ref="G33:I33"/>
    <mergeCell ref="K33:M33"/>
    <mergeCell ref="G34:I34"/>
    <mergeCell ref="G40:I40"/>
    <mergeCell ref="G31:I31"/>
    <mergeCell ref="K31:M31"/>
    <mergeCell ref="G35:I35"/>
    <mergeCell ref="K43:M43"/>
    <mergeCell ref="K40:M40"/>
    <mergeCell ref="G41:I41"/>
    <mergeCell ref="K41:M41"/>
    <mergeCell ref="K39:M39"/>
    <mergeCell ref="K35:M35"/>
    <mergeCell ref="B47:B48"/>
    <mergeCell ref="G46:I46"/>
    <mergeCell ref="A36:A46"/>
    <mergeCell ref="G36:I36"/>
    <mergeCell ref="K36:M36"/>
    <mergeCell ref="G37:I37"/>
    <mergeCell ref="K37:M37"/>
    <mergeCell ref="G38:I38"/>
    <mergeCell ref="K38:M38"/>
    <mergeCell ref="G39:I39"/>
    <mergeCell ref="D43:D46"/>
    <mergeCell ref="F43:F46"/>
    <mergeCell ref="G43:I43"/>
    <mergeCell ref="G42:I42"/>
    <mergeCell ref="G44:I44"/>
    <mergeCell ref="A47:A50"/>
    <mergeCell ref="G47:I47"/>
    <mergeCell ref="G48:I48"/>
    <mergeCell ref="G49:I49"/>
    <mergeCell ref="B49:B50"/>
    <mergeCell ref="K44:M44"/>
    <mergeCell ref="G45:I45"/>
    <mergeCell ref="K45:M45"/>
    <mergeCell ref="G50:I50"/>
    <mergeCell ref="K50:M50"/>
    <mergeCell ref="K46:M46"/>
    <mergeCell ref="K47:M47"/>
    <mergeCell ref="K48:M48"/>
    <mergeCell ref="K49:M49"/>
  </mergeCells>
  <printOptions/>
  <pageMargins left="0.1968503937007874" right="0" top="0.2362204724409449" bottom="0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4">
      <selection activeCell="C16" sqref="C16"/>
    </sheetView>
  </sheetViews>
  <sheetFormatPr defaultColWidth="8.88671875" defaultRowHeight="18.75"/>
  <cols>
    <col min="1" max="1" width="18.88671875" style="0" customWidth="1"/>
    <col min="2" max="2" width="24.4453125" style="0" customWidth="1"/>
    <col min="3" max="3" width="19.88671875" style="0" customWidth="1"/>
    <col min="4" max="4" width="24.5546875" style="0" customWidth="1"/>
    <col min="5" max="5" width="26.21484375" style="0" customWidth="1"/>
    <col min="6" max="6" width="16.6640625" style="0" customWidth="1"/>
  </cols>
  <sheetData>
    <row r="1" spans="1:11" ht="93" customHeight="1">
      <c r="A1" s="319" t="s">
        <v>149</v>
      </c>
      <c r="B1" s="319"/>
      <c r="C1" s="319"/>
      <c r="D1" s="319"/>
      <c r="E1" s="319"/>
      <c r="F1" s="319"/>
      <c r="G1" s="225"/>
      <c r="H1" s="225"/>
      <c r="I1" s="225"/>
      <c r="J1" s="225"/>
      <c r="K1" s="225"/>
    </row>
    <row r="2" spans="1:5" ht="60" customHeight="1">
      <c r="A2" s="263" t="s">
        <v>125</v>
      </c>
      <c r="B2" s="263" t="s">
        <v>131</v>
      </c>
      <c r="C2" s="264" t="s">
        <v>130</v>
      </c>
      <c r="D2" s="263" t="s">
        <v>126</v>
      </c>
      <c r="E2" s="263" t="s">
        <v>127</v>
      </c>
    </row>
    <row r="3" spans="1:5" ht="31.5" customHeight="1">
      <c r="A3" s="316" t="s">
        <v>135</v>
      </c>
      <c r="B3" s="265" t="s">
        <v>145</v>
      </c>
      <c r="C3" s="266" t="s">
        <v>148</v>
      </c>
      <c r="D3" s="95" t="s">
        <v>132</v>
      </c>
      <c r="E3" s="95" t="s">
        <v>128</v>
      </c>
    </row>
    <row r="4" spans="1:5" ht="28.5" customHeight="1">
      <c r="A4" s="317"/>
      <c r="B4" s="265" t="s">
        <v>144</v>
      </c>
      <c r="C4" s="266" t="s">
        <v>148</v>
      </c>
      <c r="D4" s="95" t="s">
        <v>133</v>
      </c>
      <c r="E4" s="95" t="s">
        <v>142</v>
      </c>
    </row>
    <row r="5" spans="1:5" ht="27" customHeight="1">
      <c r="A5" s="317"/>
      <c r="B5" s="265" t="s">
        <v>134</v>
      </c>
      <c r="C5" s="266" t="s">
        <v>136</v>
      </c>
      <c r="D5" s="95" t="s">
        <v>132</v>
      </c>
      <c r="E5" s="95" t="s">
        <v>137</v>
      </c>
    </row>
    <row r="6" spans="1:5" ht="27" customHeight="1">
      <c r="A6" s="318"/>
      <c r="B6" s="265" t="s">
        <v>134</v>
      </c>
      <c r="C6" s="266" t="s">
        <v>136</v>
      </c>
      <c r="D6" s="95" t="s">
        <v>138</v>
      </c>
      <c r="E6" s="95"/>
    </row>
    <row r="7" spans="1:5" ht="27" customHeight="1">
      <c r="A7" s="316" t="s">
        <v>139</v>
      </c>
      <c r="B7" s="265" t="s">
        <v>146</v>
      </c>
      <c r="C7" s="266" t="s">
        <v>148</v>
      </c>
      <c r="D7" s="95" t="s">
        <v>140</v>
      </c>
      <c r="E7" s="95" t="s">
        <v>129</v>
      </c>
    </row>
    <row r="8" spans="1:5" ht="27" customHeight="1">
      <c r="A8" s="317"/>
      <c r="B8" s="265" t="s">
        <v>147</v>
      </c>
      <c r="C8" s="266" t="s">
        <v>148</v>
      </c>
      <c r="D8" s="95" t="s">
        <v>132</v>
      </c>
      <c r="E8" s="95" t="s">
        <v>143</v>
      </c>
    </row>
    <row r="9" spans="1:5" ht="27" customHeight="1">
      <c r="A9" s="317"/>
      <c r="B9" s="265" t="s">
        <v>134</v>
      </c>
      <c r="C9" s="266" t="s">
        <v>136</v>
      </c>
      <c r="D9" s="95" t="s">
        <v>141</v>
      </c>
      <c r="E9" s="95" t="s">
        <v>129</v>
      </c>
    </row>
    <row r="10" spans="1:6" ht="36.75" customHeight="1">
      <c r="A10" s="320" t="s">
        <v>150</v>
      </c>
      <c r="B10" s="321"/>
      <c r="C10" s="321"/>
      <c r="D10" s="321"/>
      <c r="E10" s="322"/>
      <c r="F10" s="323"/>
    </row>
  </sheetData>
  <sheetProtection/>
  <mergeCells count="3">
    <mergeCell ref="A3:A6"/>
    <mergeCell ref="A7:A9"/>
    <mergeCell ref="A1:F1"/>
  </mergeCells>
  <printOptions/>
  <pageMargins left="0.31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32"/>
  <sheetViews>
    <sheetView zoomScale="85" zoomScaleNormal="85" zoomScalePageLayoutView="0" workbookViewId="0" topLeftCell="A1">
      <selection activeCell="N6" sqref="N6:O34"/>
    </sheetView>
  </sheetViews>
  <sheetFormatPr defaultColWidth="8.88671875" defaultRowHeight="18.75"/>
  <cols>
    <col min="1" max="1" width="3.3359375" style="54" customWidth="1"/>
    <col min="2" max="2" width="8.77734375" style="13" customWidth="1"/>
    <col min="3" max="3" width="15.4453125" style="13" customWidth="1"/>
    <col min="4" max="4" width="1.99609375" style="26" customWidth="1"/>
    <col min="5" max="5" width="15.4453125" style="14" customWidth="1"/>
    <col min="6" max="6" width="8.77734375" style="52" customWidth="1"/>
    <col min="7" max="9" width="3.6640625" style="61" customWidth="1"/>
    <col min="10" max="10" width="3.6640625" style="13" customWidth="1"/>
    <col min="11" max="13" width="3.6640625" style="27" customWidth="1"/>
    <col min="14" max="14" width="8.77734375" style="52" customWidth="1"/>
    <col min="15" max="15" width="17.3359375" style="59" customWidth="1"/>
    <col min="16" max="16" width="1.99609375" style="27" customWidth="1"/>
    <col min="17" max="16384" width="8.88671875" style="13" customWidth="1"/>
  </cols>
  <sheetData>
    <row r="1" ht="17.25" customHeight="1"/>
    <row r="2" ht="17.25" customHeight="1"/>
    <row r="3" spans="1:17" ht="17.25" customHeight="1">
      <c r="A3" s="17" t="s">
        <v>0</v>
      </c>
      <c r="B3" s="17" t="s">
        <v>26</v>
      </c>
      <c r="C3" s="17" t="s">
        <v>27</v>
      </c>
      <c r="D3" s="29"/>
      <c r="E3" s="48" t="s">
        <v>29</v>
      </c>
      <c r="F3" s="39" t="s">
        <v>28</v>
      </c>
      <c r="G3" s="62"/>
      <c r="H3" s="62"/>
      <c r="I3" s="62"/>
      <c r="J3" s="40"/>
      <c r="K3" s="67"/>
      <c r="L3" s="67"/>
      <c r="M3" s="67"/>
      <c r="N3" s="39" t="s">
        <v>28</v>
      </c>
      <c r="O3" s="60" t="s">
        <v>29</v>
      </c>
      <c r="P3" s="31"/>
      <c r="Q3" s="18"/>
    </row>
    <row r="4" spans="1:17" ht="17.25" customHeight="1">
      <c r="A4" s="20"/>
      <c r="B4" s="20"/>
      <c r="C4" s="21"/>
      <c r="D4" s="29">
        <v>1</v>
      </c>
      <c r="E4" s="137" t="e">
        <f>_xlfn.IFNA(INDEX($A$5:$C$68,MATCH(D4,$A$5:$A$68,0),3),"")</f>
        <v>#NAME?</v>
      </c>
      <c r="F4" s="138" t="e">
        <f>_xlfn.IFNA(INDEX($A$5:$C$68,MATCH(D4,$A$5:$A$68,0),2),"")</f>
        <v>#NAME?</v>
      </c>
      <c r="G4" s="64"/>
      <c r="H4" s="56"/>
      <c r="I4" s="56"/>
      <c r="J4" s="18"/>
      <c r="K4" s="31"/>
      <c r="L4" s="31"/>
      <c r="M4" s="31"/>
      <c r="N4" s="21" t="e">
        <f>_xlfn.IFNA(INDEX($A$3:$C$66,MATCH(17,$A$3:$A$66,0),2),"")</f>
        <v>#NAME?</v>
      </c>
      <c r="O4" s="20" t="e">
        <f>_xlfn.IFNA(INDEX($A$3:$C$66,MATCH(17,$A$3:$A$66,0),3),"")</f>
        <v>#NAME?</v>
      </c>
      <c r="P4" s="31">
        <v>17</v>
      </c>
      <c r="Q4" s="18"/>
    </row>
    <row r="5" spans="1:17" ht="17.25" customHeight="1">
      <c r="A5" s="20"/>
      <c r="B5" s="20"/>
      <c r="C5" s="22"/>
      <c r="D5" s="29"/>
      <c r="E5" s="19"/>
      <c r="F5" s="56">
        <v>1</v>
      </c>
      <c r="G5" s="65"/>
      <c r="H5" s="64"/>
      <c r="I5" s="56"/>
      <c r="J5" s="23"/>
      <c r="K5" s="31"/>
      <c r="L5" s="69"/>
      <c r="M5" s="68"/>
      <c r="N5" s="31">
        <v>9</v>
      </c>
      <c r="O5" s="23"/>
      <c r="P5" s="31"/>
      <c r="Q5" s="18"/>
    </row>
    <row r="6" spans="1:17" ht="17.25" customHeight="1">
      <c r="A6" s="20"/>
      <c r="B6" s="20"/>
      <c r="C6" s="22"/>
      <c r="D6" s="29">
        <f>D4+1</f>
        <v>2</v>
      </c>
      <c r="E6" s="137" t="e">
        <f>_xlfn.IFNA(INDEX($A$5:$C$68,MATCH(D6,$A$5:$A$68,0),3),"")</f>
        <v>#NAME?</v>
      </c>
      <c r="F6" s="138" t="e">
        <f>_xlfn.IFNA(INDEX($A$5:$C$68,MATCH(D6,$A$5:$A$68,0),2),"")</f>
        <v>#NAME?</v>
      </c>
      <c r="G6" s="64"/>
      <c r="H6" s="64"/>
      <c r="I6" s="56"/>
      <c r="J6" s="23"/>
      <c r="K6" s="31"/>
      <c r="L6" s="69"/>
      <c r="M6" s="31"/>
      <c r="N6" s="21" t="e">
        <f>_xlfn.IFNA(INDEX($A$3:$C$66,MATCH(18,$A$3:$A$66,0),2),"")</f>
        <v>#NAME?</v>
      </c>
      <c r="O6" s="20" t="e">
        <f>_xlfn.IFNA(INDEX($A$3:$C$66,MATCH(18,$A$3:$A$66,0),3),"")</f>
        <v>#NAME?</v>
      </c>
      <c r="P6" s="31">
        <v>18</v>
      </c>
      <c r="Q6" s="18"/>
    </row>
    <row r="7" spans="1:17" ht="17.25" customHeight="1">
      <c r="A7" s="20"/>
      <c r="B7" s="20"/>
      <c r="C7" s="22"/>
      <c r="D7" s="29"/>
      <c r="E7" s="19"/>
      <c r="F7" s="53"/>
      <c r="G7" s="56">
        <v>17</v>
      </c>
      <c r="H7" s="65"/>
      <c r="I7" s="64"/>
      <c r="J7" s="23"/>
      <c r="K7" s="69"/>
      <c r="L7" s="68"/>
      <c r="M7" s="31">
        <v>21</v>
      </c>
      <c r="N7" s="31"/>
      <c r="O7" s="23"/>
      <c r="P7" s="31"/>
      <c r="Q7" s="18"/>
    </row>
    <row r="8" spans="1:17" ht="17.25" customHeight="1">
      <c r="A8" s="20"/>
      <c r="B8" s="20"/>
      <c r="C8" s="22"/>
      <c r="D8" s="29">
        <f>D6+1</f>
        <v>3</v>
      </c>
      <c r="E8" s="137" t="e">
        <f>_xlfn.IFNA(INDEX($A$5:$C$68,MATCH(D8,$A$5:$A$68,0),3),"")</f>
        <v>#NAME?</v>
      </c>
      <c r="F8" s="138" t="e">
        <f>_xlfn.IFNA(INDEX($A$5:$C$68,MATCH(D8,$A$5:$A$68,0),2),"")</f>
        <v>#NAME?</v>
      </c>
      <c r="G8" s="64"/>
      <c r="H8" s="64"/>
      <c r="I8" s="64"/>
      <c r="J8" s="23"/>
      <c r="K8" s="69"/>
      <c r="L8" s="69"/>
      <c r="M8" s="31"/>
      <c r="N8" s="21" t="e">
        <f>_xlfn.IFNA(INDEX($A$3:$C$66,MATCH(19,$A$3:$A$66,0),2),"")</f>
        <v>#NAME?</v>
      </c>
      <c r="O8" s="20" t="e">
        <f>_xlfn.IFNA(INDEX($A$3:$C$66,MATCH(19,$A$3:$A$66,0),3),"")</f>
        <v>#NAME?</v>
      </c>
      <c r="P8" s="31">
        <v>19</v>
      </c>
      <c r="Q8" s="18"/>
    </row>
    <row r="9" spans="1:17" ht="17.25" customHeight="1">
      <c r="A9" s="20"/>
      <c r="B9" s="20"/>
      <c r="C9" s="22"/>
      <c r="D9" s="29"/>
      <c r="E9" s="19"/>
      <c r="F9" s="56">
        <v>2</v>
      </c>
      <c r="G9" s="65"/>
      <c r="H9" s="64"/>
      <c r="I9" s="64"/>
      <c r="J9" s="23"/>
      <c r="K9" s="69"/>
      <c r="L9" s="69"/>
      <c r="M9" s="68"/>
      <c r="N9" s="31">
        <v>10</v>
      </c>
      <c r="O9" s="23"/>
      <c r="P9" s="31"/>
      <c r="Q9" s="18"/>
    </row>
    <row r="10" spans="1:17" ht="17.25" customHeight="1">
      <c r="A10" s="20"/>
      <c r="B10" s="20"/>
      <c r="C10" s="22"/>
      <c r="D10" s="29">
        <f>D8+1</f>
        <v>4</v>
      </c>
      <c r="E10" s="137" t="e">
        <f>_xlfn.IFNA(INDEX($A$5:$C$68,MATCH(D10,$A$5:$A$68,0),3),"")</f>
        <v>#NAME?</v>
      </c>
      <c r="F10" s="138" t="e">
        <f>_xlfn.IFNA(INDEX($A$5:$C$68,MATCH(D10,$A$5:$A$68,0),2),"")</f>
        <v>#NAME?</v>
      </c>
      <c r="G10" s="64"/>
      <c r="H10" s="56"/>
      <c r="I10" s="64"/>
      <c r="J10" s="23"/>
      <c r="K10" s="69"/>
      <c r="L10" s="31"/>
      <c r="M10" s="31"/>
      <c r="N10" s="21" t="e">
        <f>_xlfn.IFNA(INDEX($A$3:$C$66,MATCH(20,$A$3:$A$66,0),2),"")</f>
        <v>#NAME?</v>
      </c>
      <c r="O10" s="20" t="e">
        <f>_xlfn.IFNA(INDEX($A$3:$C$66,MATCH(20,$A$3:$A$66,0),3),"")</f>
        <v>#NAME?</v>
      </c>
      <c r="P10" s="31">
        <v>20</v>
      </c>
      <c r="Q10" s="18"/>
    </row>
    <row r="11" spans="1:17" ht="17.25" customHeight="1">
      <c r="A11" s="20"/>
      <c r="B11" s="20"/>
      <c r="C11" s="22"/>
      <c r="D11" s="29"/>
      <c r="E11" s="19"/>
      <c r="F11" s="54"/>
      <c r="G11" s="56"/>
      <c r="H11" s="56">
        <v>25</v>
      </c>
      <c r="I11" s="65"/>
      <c r="J11" s="24"/>
      <c r="K11" s="68"/>
      <c r="L11" s="50">
        <v>27</v>
      </c>
      <c r="M11" s="31"/>
      <c r="N11" s="31"/>
      <c r="O11" s="23"/>
      <c r="P11" s="31"/>
      <c r="Q11" s="18"/>
    </row>
    <row r="12" spans="1:17" ht="17.25" customHeight="1">
      <c r="A12" s="20"/>
      <c r="B12" s="20"/>
      <c r="C12" s="22"/>
      <c r="D12" s="29">
        <f>D10+1</f>
        <v>5</v>
      </c>
      <c r="E12" s="137" t="e">
        <f>_xlfn.IFNA(INDEX($A$5:$C$68,MATCH(D12,$A$5:$A$68,0),3),"")</f>
        <v>#NAME?</v>
      </c>
      <c r="F12" s="138" t="e">
        <f>_xlfn.IFNA(INDEX($A$5:$C$68,MATCH(D12,$A$5:$A$68,0),2),"")</f>
        <v>#NAME?</v>
      </c>
      <c r="G12" s="64"/>
      <c r="H12" s="56"/>
      <c r="I12" s="64"/>
      <c r="J12" s="24"/>
      <c r="K12" s="69"/>
      <c r="L12" s="50"/>
      <c r="M12" s="31"/>
      <c r="N12" s="21" t="e">
        <f>_xlfn.IFNA(INDEX($A$3:$C$66,MATCH(21,$A$3:$A$66,0),2),"")</f>
        <v>#NAME?</v>
      </c>
      <c r="O12" s="20" t="e">
        <f>_xlfn.IFNA(INDEX($A$3:$C$66,MATCH(21,$A$3:$A$66,0),3),"")</f>
        <v>#NAME?</v>
      </c>
      <c r="P12" s="31">
        <v>21</v>
      </c>
      <c r="Q12" s="18"/>
    </row>
    <row r="13" spans="1:17" ht="17.25" customHeight="1">
      <c r="A13" s="20"/>
      <c r="B13" s="20"/>
      <c r="C13" s="22"/>
      <c r="D13" s="29"/>
      <c r="E13" s="19"/>
      <c r="F13" s="56">
        <v>3</v>
      </c>
      <c r="G13" s="65"/>
      <c r="H13" s="64"/>
      <c r="I13" s="64"/>
      <c r="J13" s="24"/>
      <c r="K13" s="69"/>
      <c r="L13" s="69"/>
      <c r="M13" s="68"/>
      <c r="N13" s="31">
        <v>11</v>
      </c>
      <c r="O13" s="23"/>
      <c r="P13" s="31"/>
      <c r="Q13" s="18"/>
    </row>
    <row r="14" spans="1:17" ht="17.25" customHeight="1">
      <c r="A14" s="20"/>
      <c r="B14" s="20"/>
      <c r="C14" s="22"/>
      <c r="D14" s="29">
        <f>D12+1</f>
        <v>6</v>
      </c>
      <c r="E14" s="137" t="e">
        <f>_xlfn.IFNA(INDEX($A$5:$C$68,MATCH(D14,$A$5:$A$68,0),3),"")</f>
        <v>#NAME?</v>
      </c>
      <c r="F14" s="138" t="e">
        <f>_xlfn.IFNA(INDEX($A$5:$C$68,MATCH(D14,$A$5:$A$68,0),2),"")</f>
        <v>#NAME?</v>
      </c>
      <c r="G14" s="64"/>
      <c r="H14" s="64"/>
      <c r="I14" s="64"/>
      <c r="J14" s="24"/>
      <c r="K14" s="69"/>
      <c r="L14" s="69"/>
      <c r="M14" s="31"/>
      <c r="N14" s="21" t="e">
        <f>_xlfn.IFNA(INDEX($A$3:$C$66,MATCH(22,$A$3:$A$66,0),2),"")</f>
        <v>#NAME?</v>
      </c>
      <c r="O14" s="20" t="e">
        <f>_xlfn.IFNA(INDEX($A$3:$C$66,MATCH(22,$A$3:$A$66,0),3),"")</f>
        <v>#NAME?</v>
      </c>
      <c r="P14" s="31">
        <v>22</v>
      </c>
      <c r="Q14" s="18"/>
    </row>
    <row r="15" spans="1:17" ht="17.25" customHeight="1">
      <c r="A15" s="20"/>
      <c r="B15" s="20"/>
      <c r="C15" s="22"/>
      <c r="D15" s="29"/>
      <c r="E15" s="19"/>
      <c r="F15" s="53"/>
      <c r="G15" s="56">
        <v>18</v>
      </c>
      <c r="H15" s="65"/>
      <c r="I15" s="64"/>
      <c r="J15" s="24"/>
      <c r="K15" s="69"/>
      <c r="L15" s="68"/>
      <c r="M15" s="31">
        <v>22</v>
      </c>
      <c r="N15" s="31"/>
      <c r="O15" s="18"/>
      <c r="P15" s="31"/>
      <c r="Q15" s="18"/>
    </row>
    <row r="16" spans="1:17" ht="17.25" customHeight="1">
      <c r="A16" s="20"/>
      <c r="B16" s="20"/>
      <c r="C16" s="22"/>
      <c r="D16" s="29">
        <f>D14+1</f>
        <v>7</v>
      </c>
      <c r="E16" s="137" t="e">
        <f>_xlfn.IFNA(INDEX($A$5:$C$68,MATCH(D16,$A$5:$A$68,0),3),"")</f>
        <v>#NAME?</v>
      </c>
      <c r="F16" s="138" t="e">
        <f>_xlfn.IFNA(INDEX($A$5:$C$68,MATCH(D16,$A$5:$A$68,0),2),"")</f>
        <v>#NAME?</v>
      </c>
      <c r="G16" s="64"/>
      <c r="H16" s="64"/>
      <c r="I16" s="56"/>
      <c r="J16" s="24"/>
      <c r="K16" s="50"/>
      <c r="L16" s="69"/>
      <c r="M16" s="31"/>
      <c r="N16" s="21" t="e">
        <f>_xlfn.IFNA(INDEX($A$3:$C$66,MATCH(23,$A$3:$A$66,0),2),"")</f>
        <v>#NAME?</v>
      </c>
      <c r="O16" s="20" t="e">
        <f>_xlfn.IFNA(INDEX($A$3:$C$66,MATCH(23,$A$3:$A$66,0),3),"")</f>
        <v>#NAME?</v>
      </c>
      <c r="P16" s="31">
        <v>23</v>
      </c>
      <c r="Q16" s="18"/>
    </row>
    <row r="17" spans="1:17" ht="17.25" customHeight="1">
      <c r="A17" s="20"/>
      <c r="B17" s="20"/>
      <c r="C17" s="22"/>
      <c r="D17" s="29"/>
      <c r="E17" s="19"/>
      <c r="F17" s="56">
        <v>4</v>
      </c>
      <c r="G17" s="65"/>
      <c r="H17" s="64"/>
      <c r="I17" s="56"/>
      <c r="J17" s="24"/>
      <c r="K17" s="50"/>
      <c r="L17" s="69"/>
      <c r="M17" s="68"/>
      <c r="N17" s="31">
        <v>12</v>
      </c>
      <c r="O17" s="23"/>
      <c r="P17" s="31"/>
      <c r="Q17" s="18"/>
    </row>
    <row r="18" spans="1:17" ht="17.25" customHeight="1">
      <c r="A18" s="20"/>
      <c r="B18" s="20"/>
      <c r="C18" s="22"/>
      <c r="D18" s="29">
        <f>D16+1</f>
        <v>8</v>
      </c>
      <c r="E18" s="137" t="e">
        <f>_xlfn.IFNA(INDEX($A$5:$C$68,MATCH(D18,$A$5:$A$68,0),3),"")</f>
        <v>#NAME?</v>
      </c>
      <c r="F18" s="138" t="e">
        <f>_xlfn.IFNA(INDEX($A$5:$C$68,MATCH(D18,$A$5:$A$68,0),2),"")</f>
        <v>#NAME?</v>
      </c>
      <c r="G18" s="64"/>
      <c r="H18" s="56"/>
      <c r="I18" s="56"/>
      <c r="J18" s="71">
        <v>31</v>
      </c>
      <c r="K18" s="50"/>
      <c r="L18" s="50"/>
      <c r="M18" s="31"/>
      <c r="N18" s="21" t="e">
        <f>_xlfn.IFNA(INDEX($A$3:$C$66,MATCH(24,$A$3:$A$66,0),2),"")</f>
        <v>#NAME?</v>
      </c>
      <c r="O18" s="20" t="e">
        <f>_xlfn.IFNA(INDEX($A$3:$C$66,MATCH(24,$A$3:$A$66,0),3),"")</f>
        <v>#NAME?</v>
      </c>
      <c r="P18" s="31">
        <v>24</v>
      </c>
      <c r="Q18" s="18"/>
    </row>
    <row r="19" spans="1:17" ht="17.25" customHeight="1">
      <c r="A19" s="20"/>
      <c r="B19" s="20"/>
      <c r="C19" s="22"/>
      <c r="D19" s="29"/>
      <c r="E19" s="19"/>
      <c r="F19" s="53"/>
      <c r="G19" s="56"/>
      <c r="H19" s="56"/>
      <c r="I19" s="56">
        <v>29</v>
      </c>
      <c r="J19" s="32"/>
      <c r="K19" s="50">
        <v>30</v>
      </c>
      <c r="L19" s="50"/>
      <c r="M19" s="31"/>
      <c r="N19" s="31"/>
      <c r="O19" s="23"/>
      <c r="P19" s="31"/>
      <c r="Q19" s="18"/>
    </row>
    <row r="20" spans="1:17" ht="17.25" customHeight="1">
      <c r="A20" s="20"/>
      <c r="B20" s="20"/>
      <c r="C20" s="22"/>
      <c r="D20" s="29">
        <f>D18+1</f>
        <v>9</v>
      </c>
      <c r="E20" s="137" t="e">
        <f>_xlfn.IFNA(INDEX($A$5:$C$68,MATCH(D20,$A$5:$A$68,0),3),"")</f>
        <v>#NAME?</v>
      </c>
      <c r="F20" s="138" t="e">
        <f>_xlfn.IFNA(INDEX($A$5:$C$68,MATCH(D20,$A$5:$A$68,0),2),"")</f>
        <v>#NAME?</v>
      </c>
      <c r="G20" s="64"/>
      <c r="H20" s="56"/>
      <c r="I20" s="56"/>
      <c r="J20" s="71">
        <v>32</v>
      </c>
      <c r="K20" s="50"/>
      <c r="L20" s="50"/>
      <c r="M20" s="31"/>
      <c r="N20" s="21" t="e">
        <f>_xlfn.IFNA(INDEX($A$3:$C$66,MATCH(25,$A$3:$A$66,0),2),"")</f>
        <v>#NAME?</v>
      </c>
      <c r="O20" s="20" t="e">
        <f>_xlfn.IFNA(INDEX($A$3:$C$66,MATCH(25,$A$3:$A$66,0),3),"")</f>
        <v>#NAME?</v>
      </c>
      <c r="P20" s="31">
        <v>25</v>
      </c>
      <c r="Q20" s="18"/>
    </row>
    <row r="21" spans="1:17" ht="17.25" customHeight="1">
      <c r="A21" s="20"/>
      <c r="B21" s="20"/>
      <c r="C21" s="22"/>
      <c r="D21" s="29"/>
      <c r="E21" s="19"/>
      <c r="F21" s="56">
        <v>5</v>
      </c>
      <c r="G21" s="65"/>
      <c r="H21" s="64"/>
      <c r="I21" s="56"/>
      <c r="J21" s="24"/>
      <c r="K21" s="50"/>
      <c r="L21" s="69"/>
      <c r="M21" s="68"/>
      <c r="N21" s="31">
        <v>13</v>
      </c>
      <c r="O21" s="23"/>
      <c r="P21" s="31"/>
      <c r="Q21" s="18"/>
    </row>
    <row r="22" spans="1:17" ht="17.25" customHeight="1">
      <c r="A22" s="20"/>
      <c r="B22" s="20"/>
      <c r="C22" s="22"/>
      <c r="D22" s="29">
        <f>D20+1</f>
        <v>10</v>
      </c>
      <c r="E22" s="137" t="e">
        <f>_xlfn.IFNA(INDEX($A$5:$C$68,MATCH(D22,$A$5:$A$68,0),3),"")</f>
        <v>#NAME?</v>
      </c>
      <c r="F22" s="138" t="e">
        <f>_xlfn.IFNA(INDEX($A$5:$C$68,MATCH(D22,$A$5:$A$68,0),2),"")</f>
        <v>#NAME?</v>
      </c>
      <c r="G22" s="64"/>
      <c r="H22" s="64"/>
      <c r="I22" s="56"/>
      <c r="J22" s="24"/>
      <c r="K22" s="50"/>
      <c r="L22" s="69"/>
      <c r="M22" s="31"/>
      <c r="N22" s="21" t="e">
        <f>_xlfn.IFNA(INDEX($A$3:$C$66,MATCH(26,$A$3:$A$66,0),2),"")</f>
        <v>#NAME?</v>
      </c>
      <c r="O22" s="20" t="e">
        <f>_xlfn.IFNA(INDEX($A$3:$C$66,MATCH(26,$A$3:$A$66,0),3),"")</f>
        <v>#NAME?</v>
      </c>
      <c r="P22" s="31">
        <v>26</v>
      </c>
      <c r="Q22" s="18"/>
    </row>
    <row r="23" spans="1:17" ht="17.25" customHeight="1">
      <c r="A23" s="20"/>
      <c r="B23" s="20"/>
      <c r="C23" s="22"/>
      <c r="D23" s="29"/>
      <c r="E23" s="19"/>
      <c r="F23" s="54"/>
      <c r="G23" s="56">
        <v>19</v>
      </c>
      <c r="H23" s="65"/>
      <c r="I23" s="64"/>
      <c r="J23" s="24"/>
      <c r="K23" s="69"/>
      <c r="L23" s="68"/>
      <c r="M23" s="31">
        <v>23</v>
      </c>
      <c r="N23" s="31"/>
      <c r="O23" s="23"/>
      <c r="P23" s="31"/>
      <c r="Q23" s="18"/>
    </row>
    <row r="24" spans="1:17" ht="17.25" customHeight="1">
      <c r="A24" s="20"/>
      <c r="B24" s="20"/>
      <c r="C24" s="22"/>
      <c r="D24" s="29">
        <f>D22+1</f>
        <v>11</v>
      </c>
      <c r="E24" s="137" t="e">
        <f>_xlfn.IFNA(INDEX($A$5:$C$68,MATCH(D24,$A$5:$A$68,0),3),"")</f>
        <v>#NAME?</v>
      </c>
      <c r="F24" s="138" t="e">
        <f>_xlfn.IFNA(INDEX($A$5:$C$68,MATCH(D24,$A$5:$A$68,0),2),"")</f>
        <v>#NAME?</v>
      </c>
      <c r="G24" s="64"/>
      <c r="H24" s="64"/>
      <c r="I24" s="64"/>
      <c r="J24" s="24"/>
      <c r="K24" s="69"/>
      <c r="L24" s="69"/>
      <c r="M24" s="31"/>
      <c r="N24" s="21" t="e">
        <f>_xlfn.IFNA(INDEX($A$3:$C$66,MATCH(27,$A$3:$A$66,0),2),"")</f>
        <v>#NAME?</v>
      </c>
      <c r="O24" s="20" t="e">
        <f>_xlfn.IFNA(INDEX($A$3:$C$66,MATCH(27,$A$3:$A$66,0),3),"")</f>
        <v>#NAME?</v>
      </c>
      <c r="P24" s="31">
        <v>27</v>
      </c>
      <c r="Q24" s="18"/>
    </row>
    <row r="25" spans="1:17" ht="17.25" customHeight="1">
      <c r="A25" s="20"/>
      <c r="B25" s="20"/>
      <c r="C25" s="22"/>
      <c r="D25" s="29"/>
      <c r="E25" s="19"/>
      <c r="F25" s="56">
        <v>6</v>
      </c>
      <c r="G25" s="65"/>
      <c r="H25" s="64"/>
      <c r="I25" s="64"/>
      <c r="J25" s="24"/>
      <c r="K25" s="69"/>
      <c r="L25" s="69"/>
      <c r="M25" s="68"/>
      <c r="N25" s="31">
        <v>14</v>
      </c>
      <c r="O25" s="23"/>
      <c r="P25" s="31"/>
      <c r="Q25" s="18"/>
    </row>
    <row r="26" spans="1:17" ht="17.25" customHeight="1">
      <c r="A26" s="20"/>
      <c r="B26" s="20"/>
      <c r="C26" s="22"/>
      <c r="D26" s="29">
        <f>D24+1</f>
        <v>12</v>
      </c>
      <c r="E26" s="137" t="e">
        <f>_xlfn.IFNA(INDEX($A$5:$C$68,MATCH(D26,$A$5:$A$68,0),3),"")</f>
        <v>#NAME?</v>
      </c>
      <c r="F26" s="138" t="e">
        <f>_xlfn.IFNA(INDEX($A$5:$C$68,MATCH(D26,$A$5:$A$68,0),2),"")</f>
        <v>#NAME?</v>
      </c>
      <c r="G26" s="64"/>
      <c r="H26" s="56"/>
      <c r="I26" s="64"/>
      <c r="J26" s="24"/>
      <c r="K26" s="69"/>
      <c r="L26" s="50"/>
      <c r="M26" s="31"/>
      <c r="N26" s="21" t="e">
        <f>_xlfn.IFNA(INDEX($A$3:$C$66,MATCH(28,$A$3:$A$66,0),2),"")</f>
        <v>#NAME?</v>
      </c>
      <c r="O26" s="20" t="e">
        <f>_xlfn.IFNA(INDEX($A$3:$C$66,MATCH(28,$A$3:$A$66,0),3),"")</f>
        <v>#NAME?</v>
      </c>
      <c r="P26" s="31">
        <v>28</v>
      </c>
      <c r="Q26" s="18"/>
    </row>
    <row r="27" spans="1:17" ht="17.25" customHeight="1">
      <c r="A27" s="20"/>
      <c r="B27" s="20"/>
      <c r="C27" s="22"/>
      <c r="D27" s="29"/>
      <c r="E27" s="19"/>
      <c r="F27" s="53"/>
      <c r="G27" s="56"/>
      <c r="H27" s="56">
        <v>26</v>
      </c>
      <c r="I27" s="65"/>
      <c r="J27" s="24"/>
      <c r="K27" s="68"/>
      <c r="L27" s="50">
        <v>28</v>
      </c>
      <c r="M27" s="31"/>
      <c r="N27" s="31"/>
      <c r="O27" s="18"/>
      <c r="P27" s="31"/>
      <c r="Q27" s="18"/>
    </row>
    <row r="28" spans="1:17" ht="17.25" customHeight="1">
      <c r="A28" s="20"/>
      <c r="B28" s="20"/>
      <c r="C28" s="22"/>
      <c r="D28" s="29">
        <f>D26+1</f>
        <v>13</v>
      </c>
      <c r="E28" s="137" t="e">
        <f>_xlfn.IFNA(INDEX($A$5:$C$68,MATCH(D28,$A$5:$A$68,0),3),"")</f>
        <v>#NAME?</v>
      </c>
      <c r="F28" s="138" t="e">
        <f>_xlfn.IFNA(INDEX($A$5:$C$68,MATCH(D28,$A$5:$A$68,0),2),"")</f>
        <v>#NAME?</v>
      </c>
      <c r="G28" s="64"/>
      <c r="H28" s="56"/>
      <c r="I28" s="64"/>
      <c r="J28" s="23"/>
      <c r="K28" s="69"/>
      <c r="L28" s="50"/>
      <c r="M28" s="31"/>
      <c r="N28" s="21" t="e">
        <f>_xlfn.IFNA(INDEX($A$3:$C$66,MATCH(29,$A$3:$A$66,0),2),"")</f>
        <v>#NAME?</v>
      </c>
      <c r="O28" s="20" t="e">
        <f>_xlfn.IFNA(INDEX($A$3:$C$66,MATCH(29,$A$3:$A$66,0),3),"")</f>
        <v>#NAME?</v>
      </c>
      <c r="P28" s="31">
        <v>29</v>
      </c>
      <c r="Q28" s="18"/>
    </row>
    <row r="29" spans="1:17" ht="17.25" customHeight="1">
      <c r="A29" s="20"/>
      <c r="B29" s="20"/>
      <c r="C29" s="22"/>
      <c r="D29" s="29"/>
      <c r="E29" s="19"/>
      <c r="F29" s="56">
        <v>7</v>
      </c>
      <c r="G29" s="65"/>
      <c r="H29" s="64"/>
      <c r="I29" s="64"/>
      <c r="J29" s="23"/>
      <c r="K29" s="69"/>
      <c r="L29" s="69"/>
      <c r="M29" s="68"/>
      <c r="N29" s="31">
        <v>15</v>
      </c>
      <c r="O29" s="23"/>
      <c r="P29" s="31"/>
      <c r="Q29" s="18"/>
    </row>
    <row r="30" spans="1:17" ht="17.25" customHeight="1">
      <c r="A30" s="20"/>
      <c r="B30" s="20"/>
      <c r="C30" s="22"/>
      <c r="D30" s="29">
        <f>D28+1</f>
        <v>14</v>
      </c>
      <c r="E30" s="137" t="e">
        <f>_xlfn.IFNA(INDEX($A$5:$C$68,MATCH(D30,$A$5:$A$68,0),3),"")</f>
        <v>#NAME?</v>
      </c>
      <c r="F30" s="138" t="e">
        <f>_xlfn.IFNA(INDEX($A$5:$C$68,MATCH(D30,$A$5:$A$68,0),2),"")</f>
        <v>#NAME?</v>
      </c>
      <c r="G30" s="64"/>
      <c r="H30" s="64"/>
      <c r="I30" s="64"/>
      <c r="J30" s="23"/>
      <c r="K30" s="69"/>
      <c r="L30" s="69"/>
      <c r="M30" s="31"/>
      <c r="N30" s="21" t="e">
        <f>_xlfn.IFNA(INDEX($A$3:$C$66,MATCH(30,$A$3:$A$66,0),2),"")</f>
        <v>#NAME?</v>
      </c>
      <c r="O30" s="20" t="e">
        <f>_xlfn.IFNA(INDEX($A$3:$C$66,MATCH(30,$A$3:$A$66,0),3),"")</f>
        <v>#NAME?</v>
      </c>
      <c r="P30" s="31">
        <v>30</v>
      </c>
      <c r="Q30" s="18"/>
    </row>
    <row r="31" spans="1:17" ht="17.25" customHeight="1">
      <c r="A31" s="20"/>
      <c r="B31" s="20"/>
      <c r="C31" s="22"/>
      <c r="D31" s="29"/>
      <c r="E31" s="19"/>
      <c r="F31" s="53"/>
      <c r="G31" s="56">
        <v>20</v>
      </c>
      <c r="H31" s="65"/>
      <c r="I31" s="64"/>
      <c r="J31" s="23"/>
      <c r="K31" s="69"/>
      <c r="L31" s="33"/>
      <c r="M31" s="31">
        <v>24</v>
      </c>
      <c r="N31" s="31"/>
      <c r="O31" s="23"/>
      <c r="P31" s="31"/>
      <c r="Q31" s="18"/>
    </row>
    <row r="32" spans="1:17" ht="17.25" customHeight="1">
      <c r="A32" s="20"/>
      <c r="B32" s="20"/>
      <c r="C32" s="22"/>
      <c r="D32" s="29">
        <f>D30+1</f>
        <v>15</v>
      </c>
      <c r="E32" s="137" t="e">
        <f>_xlfn.IFNA(INDEX($A$5:$C$68,MATCH(D32,$A$5:$A$68,0),3),"")</f>
        <v>#NAME?</v>
      </c>
      <c r="F32" s="138" t="e">
        <f>_xlfn.IFNA(INDEX($A$5:$C$68,MATCH(D32,$A$5:$A$68,0),2),"")</f>
        <v>#NAME?</v>
      </c>
      <c r="G32" s="64"/>
      <c r="H32" s="64"/>
      <c r="I32" s="56"/>
      <c r="J32" s="23"/>
      <c r="K32" s="31"/>
      <c r="L32" s="69"/>
      <c r="M32" s="31"/>
      <c r="N32" s="21" t="e">
        <f>_xlfn.IFNA(INDEX($A$3:$C$66,MATCH(31,$A$3:$A$66,0),2),"")</f>
        <v>#NAME?</v>
      </c>
      <c r="O32" s="20" t="e">
        <f>_xlfn.IFNA(INDEX($A$3:$C$66,MATCH(31,$A$3:$A$66,0),3),"")</f>
        <v>#NAME?</v>
      </c>
      <c r="P32" s="31">
        <v>31</v>
      </c>
      <c r="Q32" s="18"/>
    </row>
    <row r="33" spans="1:17" ht="17.25" customHeight="1">
      <c r="A33" s="20"/>
      <c r="B33" s="20"/>
      <c r="C33" s="22"/>
      <c r="D33" s="29"/>
      <c r="E33" s="19"/>
      <c r="F33" s="56">
        <v>8</v>
      </c>
      <c r="G33" s="65"/>
      <c r="H33" s="64"/>
      <c r="I33" s="56"/>
      <c r="J33" s="23"/>
      <c r="K33" s="31"/>
      <c r="L33" s="69"/>
      <c r="M33" s="68"/>
      <c r="N33" s="31">
        <v>16</v>
      </c>
      <c r="P33" s="26"/>
      <c r="Q33" s="18"/>
    </row>
    <row r="34" spans="1:17" ht="17.25" customHeight="1">
      <c r="A34" s="20"/>
      <c r="B34" s="20"/>
      <c r="C34" s="22"/>
      <c r="D34" s="29">
        <v>16</v>
      </c>
      <c r="E34" s="137" t="e">
        <f>_xlfn.IFNA(INDEX($A$5:$C$68,MATCH(D34,$A$5:$A$68,0),3),"")</f>
        <v>#NAME?</v>
      </c>
      <c r="F34" s="138" t="e">
        <f>_xlfn.IFNA(INDEX($A$5:$C$68,MATCH(D34,$A$5:$A$68,0),2),"")</f>
        <v>#NAME?</v>
      </c>
      <c r="G34" s="64"/>
      <c r="H34" s="56"/>
      <c r="I34" s="56"/>
      <c r="J34" s="23"/>
      <c r="K34" s="31"/>
      <c r="L34" s="31"/>
      <c r="M34" s="31"/>
      <c r="N34" s="21" t="e">
        <f>_xlfn.IFNA(INDEX($A$3:$C$66,MATCH(32,$A$3:$A$66,0),2),"")</f>
        <v>#NAME?</v>
      </c>
      <c r="O34" s="20" t="e">
        <f>_xlfn.IFNA(INDEX($A$3:$C$66,MATCH(32,$A$3:$A$66,0),3),"")</f>
        <v>#NAME?</v>
      </c>
      <c r="P34" s="29">
        <v>32</v>
      </c>
      <c r="Q34" s="18"/>
    </row>
    <row r="35" spans="1:17" ht="17.25" customHeight="1">
      <c r="A35" s="20"/>
      <c r="B35" s="20"/>
      <c r="C35" s="22"/>
      <c r="D35" s="29"/>
      <c r="E35" s="19"/>
      <c r="F35" s="54"/>
      <c r="G35" s="57"/>
      <c r="H35" s="57"/>
      <c r="I35" s="57"/>
      <c r="J35" s="18"/>
      <c r="K35" s="31"/>
      <c r="L35" s="31"/>
      <c r="M35" s="31"/>
      <c r="N35" s="54"/>
      <c r="O35" s="58"/>
      <c r="P35" s="31"/>
      <c r="Q35" s="18"/>
    </row>
    <row r="36" spans="1:17" ht="11.25">
      <c r="A36" s="25"/>
      <c r="B36" s="23"/>
      <c r="C36" s="23"/>
      <c r="D36" s="34"/>
      <c r="E36" s="49"/>
      <c r="F36" s="53"/>
      <c r="G36" s="56"/>
      <c r="H36" s="56"/>
      <c r="I36" s="56"/>
      <c r="J36" s="18"/>
      <c r="K36" s="31"/>
      <c r="L36" s="31"/>
      <c r="M36" s="31"/>
      <c r="N36" s="54"/>
      <c r="O36" s="58"/>
      <c r="P36" s="31"/>
      <c r="Q36" s="18"/>
    </row>
    <row r="37" spans="1:9" ht="11.25">
      <c r="A37" s="25"/>
      <c r="B37" s="15"/>
      <c r="C37" s="15"/>
      <c r="D37" s="36"/>
      <c r="E37" s="51"/>
      <c r="F37" s="55"/>
      <c r="G37" s="66"/>
      <c r="H37" s="66"/>
      <c r="I37" s="66"/>
    </row>
    <row r="38" spans="1:9" ht="11.25">
      <c r="A38" s="25"/>
      <c r="B38" s="15"/>
      <c r="C38" s="15"/>
      <c r="D38" s="36"/>
      <c r="E38" s="51"/>
      <c r="F38" s="55"/>
      <c r="G38" s="66"/>
      <c r="H38" s="66"/>
      <c r="I38" s="66"/>
    </row>
    <row r="39" spans="1:9" ht="11.25">
      <c r="A39" s="25"/>
      <c r="B39" s="15"/>
      <c r="C39" s="15"/>
      <c r="D39" s="36"/>
      <c r="E39" s="51"/>
      <c r="F39" s="55"/>
      <c r="G39" s="66"/>
      <c r="H39" s="66"/>
      <c r="I39" s="66"/>
    </row>
    <row r="40" spans="1:9" ht="11.25">
      <c r="A40" s="25"/>
      <c r="B40" s="15"/>
      <c r="C40" s="15"/>
      <c r="D40" s="36"/>
      <c r="E40" s="51"/>
      <c r="F40" s="55"/>
      <c r="G40" s="66"/>
      <c r="H40" s="66"/>
      <c r="I40" s="66"/>
    </row>
    <row r="41" spans="1:9" ht="11.25">
      <c r="A41" s="25"/>
      <c r="B41" s="15"/>
      <c r="C41" s="15"/>
      <c r="D41" s="36"/>
      <c r="E41" s="51"/>
      <c r="F41" s="55"/>
      <c r="G41" s="66"/>
      <c r="H41" s="66"/>
      <c r="I41" s="66"/>
    </row>
    <row r="42" spans="1:9" ht="11.25">
      <c r="A42" s="25"/>
      <c r="B42" s="15"/>
      <c r="C42" s="15"/>
      <c r="D42" s="36"/>
      <c r="E42" s="51"/>
      <c r="F42" s="55"/>
      <c r="G42" s="66"/>
      <c r="H42" s="66"/>
      <c r="I42" s="66"/>
    </row>
    <row r="43" spans="1:9" ht="11.25">
      <c r="A43" s="25"/>
      <c r="B43" s="15"/>
      <c r="C43" s="15"/>
      <c r="D43" s="36"/>
      <c r="E43" s="51"/>
      <c r="F43" s="55"/>
      <c r="G43" s="66"/>
      <c r="H43" s="66"/>
      <c r="I43" s="66"/>
    </row>
    <row r="44" spans="1:9" ht="11.25">
      <c r="A44" s="25"/>
      <c r="B44" s="15"/>
      <c r="C44" s="15"/>
      <c r="D44" s="36"/>
      <c r="E44" s="51"/>
      <c r="F44" s="55"/>
      <c r="G44" s="66"/>
      <c r="H44" s="66"/>
      <c r="I44" s="66"/>
    </row>
    <row r="45" spans="1:9" ht="11.25">
      <c r="A45" s="25"/>
      <c r="B45" s="15"/>
      <c r="C45" s="15"/>
      <c r="D45" s="36"/>
      <c r="E45" s="51"/>
      <c r="F45" s="55"/>
      <c r="G45" s="66"/>
      <c r="H45" s="66"/>
      <c r="I45" s="66"/>
    </row>
    <row r="46" spans="1:9" ht="11.25">
      <c r="A46" s="25"/>
      <c r="B46" s="15"/>
      <c r="C46" s="15"/>
      <c r="D46" s="36"/>
      <c r="E46" s="51"/>
      <c r="F46" s="55"/>
      <c r="G46" s="66"/>
      <c r="H46" s="66"/>
      <c r="I46" s="66"/>
    </row>
    <row r="47" spans="1:9" ht="11.25">
      <c r="A47" s="25"/>
      <c r="B47" s="15"/>
      <c r="C47" s="15"/>
      <c r="D47" s="36"/>
      <c r="E47" s="51"/>
      <c r="F47" s="55"/>
      <c r="G47" s="66"/>
      <c r="H47" s="66"/>
      <c r="I47" s="66"/>
    </row>
    <row r="48" spans="1:16" ht="11.25">
      <c r="A48" s="25"/>
      <c r="B48" s="15"/>
      <c r="C48" s="15"/>
      <c r="D48" s="36"/>
      <c r="E48" s="51"/>
      <c r="F48" s="55"/>
      <c r="G48" s="66"/>
      <c r="H48" s="66"/>
      <c r="I48" s="66"/>
      <c r="P48" s="26"/>
    </row>
    <row r="49" spans="1:16" ht="11.25">
      <c r="A49" s="25"/>
      <c r="B49" s="15"/>
      <c r="C49" s="15"/>
      <c r="D49" s="36"/>
      <c r="E49" s="51"/>
      <c r="F49" s="55"/>
      <c r="G49" s="66"/>
      <c r="H49" s="66"/>
      <c r="I49" s="66"/>
      <c r="P49" s="26"/>
    </row>
    <row r="50" spans="1:16" ht="11.25">
      <c r="A50" s="25"/>
      <c r="B50" s="15"/>
      <c r="C50" s="15"/>
      <c r="D50" s="36"/>
      <c r="E50" s="51"/>
      <c r="F50" s="55"/>
      <c r="G50" s="66"/>
      <c r="H50" s="66"/>
      <c r="I50" s="66"/>
      <c r="P50" s="26"/>
    </row>
    <row r="51" spans="1:16" ht="11.25">
      <c r="A51" s="25"/>
      <c r="B51" s="15"/>
      <c r="C51" s="15"/>
      <c r="D51" s="36"/>
      <c r="E51" s="51"/>
      <c r="F51" s="55"/>
      <c r="G51" s="66"/>
      <c r="H51" s="66"/>
      <c r="I51" s="66"/>
      <c r="P51" s="26"/>
    </row>
    <row r="52" spans="1:16" ht="11.25">
      <c r="A52" s="25"/>
      <c r="B52" s="15"/>
      <c r="C52" s="15"/>
      <c r="D52" s="36"/>
      <c r="E52" s="51"/>
      <c r="F52" s="55"/>
      <c r="G52" s="66"/>
      <c r="H52" s="66"/>
      <c r="I52" s="66"/>
      <c r="P52" s="26"/>
    </row>
    <row r="53" spans="1:16" ht="11.25">
      <c r="A53" s="25"/>
      <c r="B53" s="15"/>
      <c r="C53" s="15"/>
      <c r="D53" s="36"/>
      <c r="E53" s="51"/>
      <c r="F53" s="55"/>
      <c r="G53" s="66"/>
      <c r="H53" s="66"/>
      <c r="I53" s="66"/>
      <c r="P53" s="26"/>
    </row>
    <row r="54" spans="1:16" ht="11.25">
      <c r="A54" s="25"/>
      <c r="B54" s="15"/>
      <c r="C54" s="15"/>
      <c r="D54" s="36"/>
      <c r="E54" s="51"/>
      <c r="F54" s="55"/>
      <c r="G54" s="66"/>
      <c r="H54" s="66"/>
      <c r="I54" s="66"/>
      <c r="P54" s="26"/>
    </row>
    <row r="55" spans="1:16" ht="11.25">
      <c r="A55" s="25"/>
      <c r="B55" s="15"/>
      <c r="C55" s="15"/>
      <c r="D55" s="36"/>
      <c r="E55" s="51"/>
      <c r="F55" s="55"/>
      <c r="G55" s="66"/>
      <c r="H55" s="66"/>
      <c r="I55" s="66"/>
      <c r="P55" s="26"/>
    </row>
    <row r="56" spans="1:16" ht="11.25">
      <c r="A56" s="25"/>
      <c r="B56" s="15"/>
      <c r="C56" s="15"/>
      <c r="D56" s="36"/>
      <c r="E56" s="51"/>
      <c r="F56" s="55"/>
      <c r="G56" s="66"/>
      <c r="H56" s="66"/>
      <c r="I56" s="66"/>
      <c r="P56" s="26"/>
    </row>
    <row r="57" spans="1:16" ht="11.25">
      <c r="A57" s="25"/>
      <c r="B57" s="15"/>
      <c r="C57" s="15"/>
      <c r="D57" s="36"/>
      <c r="E57" s="51"/>
      <c r="F57" s="55"/>
      <c r="G57" s="66"/>
      <c r="H57" s="66"/>
      <c r="I57" s="66"/>
      <c r="P57" s="26"/>
    </row>
    <row r="58" spans="1:16" ht="11.25">
      <c r="A58" s="25"/>
      <c r="B58" s="15"/>
      <c r="C58" s="15"/>
      <c r="D58" s="36"/>
      <c r="E58" s="51"/>
      <c r="F58" s="55"/>
      <c r="G58" s="66"/>
      <c r="H58" s="66"/>
      <c r="I58" s="66"/>
      <c r="P58" s="26"/>
    </row>
    <row r="59" spans="1:16" ht="11.25">
      <c r="A59" s="25"/>
      <c r="B59" s="15"/>
      <c r="C59" s="15"/>
      <c r="D59" s="36"/>
      <c r="E59" s="51"/>
      <c r="F59" s="55"/>
      <c r="G59" s="66"/>
      <c r="H59" s="66"/>
      <c r="I59" s="66"/>
      <c r="P59" s="26"/>
    </row>
    <row r="60" spans="1:16" ht="11.25">
      <c r="A60" s="25"/>
      <c r="B60" s="15"/>
      <c r="C60" s="15"/>
      <c r="D60" s="36"/>
      <c r="E60" s="51"/>
      <c r="F60" s="55"/>
      <c r="G60" s="66"/>
      <c r="H60" s="66"/>
      <c r="I60" s="66"/>
      <c r="P60" s="26"/>
    </row>
    <row r="61" spans="1:16" ht="11.25">
      <c r="A61" s="25"/>
      <c r="B61" s="15"/>
      <c r="C61" s="15"/>
      <c r="D61" s="36"/>
      <c r="E61" s="51"/>
      <c r="F61" s="55"/>
      <c r="G61" s="66"/>
      <c r="H61" s="66"/>
      <c r="I61" s="66"/>
      <c r="P61" s="26"/>
    </row>
    <row r="62" spans="1:16" ht="11.25">
      <c r="A62" s="25"/>
      <c r="B62" s="15"/>
      <c r="C62" s="15"/>
      <c r="D62" s="36"/>
      <c r="E62" s="51"/>
      <c r="F62" s="55"/>
      <c r="G62" s="66"/>
      <c r="H62" s="66"/>
      <c r="I62" s="66"/>
      <c r="P62" s="26"/>
    </row>
    <row r="63" spans="1:16" ht="11.25">
      <c r="A63" s="25"/>
      <c r="B63" s="15"/>
      <c r="C63" s="15"/>
      <c r="D63" s="36"/>
      <c r="E63" s="51"/>
      <c r="F63" s="55"/>
      <c r="G63" s="66"/>
      <c r="H63" s="66"/>
      <c r="I63" s="66"/>
      <c r="P63" s="26"/>
    </row>
    <row r="64" spans="1:16" ht="11.25">
      <c r="A64" s="25"/>
      <c r="B64" s="15"/>
      <c r="C64" s="15"/>
      <c r="D64" s="36"/>
      <c r="E64" s="51"/>
      <c r="F64" s="55"/>
      <c r="G64" s="66"/>
      <c r="H64" s="66"/>
      <c r="I64" s="66"/>
      <c r="P64" s="26"/>
    </row>
    <row r="65" spans="1:16" ht="11.25">
      <c r="A65" s="25"/>
      <c r="B65" s="15"/>
      <c r="C65" s="15"/>
      <c r="D65" s="36"/>
      <c r="E65" s="51"/>
      <c r="F65" s="55"/>
      <c r="G65" s="66"/>
      <c r="H65" s="66"/>
      <c r="I65" s="66"/>
      <c r="P65" s="26"/>
    </row>
    <row r="66" spans="1:16" ht="11.25">
      <c r="A66" s="25"/>
      <c r="B66" s="15"/>
      <c r="C66" s="15"/>
      <c r="D66" s="36"/>
      <c r="E66" s="51"/>
      <c r="F66" s="55"/>
      <c r="G66" s="66"/>
      <c r="H66" s="66"/>
      <c r="I66" s="66"/>
      <c r="P66" s="26"/>
    </row>
    <row r="67" spans="1:16" ht="11.25">
      <c r="A67" s="25"/>
      <c r="B67" s="15"/>
      <c r="C67" s="15"/>
      <c r="D67" s="36"/>
      <c r="E67" s="51"/>
      <c r="F67" s="55"/>
      <c r="G67" s="66"/>
      <c r="H67" s="66"/>
      <c r="I67" s="66"/>
      <c r="P67" s="26"/>
    </row>
    <row r="68" spans="4:16" ht="11.25">
      <c r="D68" s="36"/>
      <c r="E68" s="51"/>
      <c r="F68" s="55"/>
      <c r="G68" s="66"/>
      <c r="H68" s="66"/>
      <c r="I68" s="66"/>
      <c r="P68" s="26"/>
    </row>
    <row r="69" spans="4:16" ht="11.25">
      <c r="D69" s="36"/>
      <c r="E69" s="51"/>
      <c r="F69" s="55"/>
      <c r="G69" s="66"/>
      <c r="H69" s="66"/>
      <c r="I69" s="66"/>
      <c r="P69" s="26"/>
    </row>
    <row r="70" spans="4:16" ht="11.25">
      <c r="D70" s="36"/>
      <c r="E70" s="51"/>
      <c r="F70" s="55"/>
      <c r="G70" s="66"/>
      <c r="H70" s="66"/>
      <c r="I70" s="66"/>
      <c r="P70" s="26"/>
    </row>
    <row r="71" spans="4:16" ht="11.25">
      <c r="D71" s="36"/>
      <c r="E71" s="51"/>
      <c r="F71" s="55"/>
      <c r="G71" s="66"/>
      <c r="H71" s="66"/>
      <c r="I71" s="66"/>
      <c r="P71" s="26"/>
    </row>
    <row r="72" spans="4:16" ht="11.25">
      <c r="D72" s="36"/>
      <c r="E72" s="51"/>
      <c r="F72" s="55"/>
      <c r="G72" s="66"/>
      <c r="H72" s="66"/>
      <c r="I72" s="66"/>
      <c r="P72" s="26"/>
    </row>
    <row r="73" spans="4:16" ht="11.25">
      <c r="D73" s="36"/>
      <c r="E73" s="51"/>
      <c r="F73" s="55"/>
      <c r="G73" s="66"/>
      <c r="H73" s="66"/>
      <c r="I73" s="66"/>
      <c r="P73" s="26"/>
    </row>
    <row r="74" spans="4:16" ht="11.25">
      <c r="D74" s="36"/>
      <c r="E74" s="51"/>
      <c r="F74" s="55"/>
      <c r="G74" s="66"/>
      <c r="H74" s="66"/>
      <c r="I74" s="66"/>
      <c r="P74" s="26"/>
    </row>
    <row r="75" spans="4:16" ht="11.25">
      <c r="D75" s="36"/>
      <c r="E75" s="51"/>
      <c r="F75" s="55"/>
      <c r="G75" s="66"/>
      <c r="H75" s="66"/>
      <c r="I75" s="66"/>
      <c r="P75" s="26"/>
    </row>
    <row r="76" spans="4:16" ht="11.25">
      <c r="D76" s="36"/>
      <c r="E76" s="51"/>
      <c r="F76" s="55"/>
      <c r="G76" s="66"/>
      <c r="H76" s="66"/>
      <c r="I76" s="66"/>
      <c r="P76" s="26"/>
    </row>
    <row r="77" spans="4:16" ht="11.25">
      <c r="D77" s="36"/>
      <c r="E77" s="51"/>
      <c r="F77" s="55"/>
      <c r="G77" s="66"/>
      <c r="H77" s="66"/>
      <c r="I77" s="66"/>
      <c r="P77" s="26"/>
    </row>
    <row r="78" spans="4:16" ht="11.25">
      <c r="D78" s="36"/>
      <c r="E78" s="51"/>
      <c r="F78" s="55"/>
      <c r="G78" s="66"/>
      <c r="H78" s="66"/>
      <c r="I78" s="66"/>
      <c r="P78" s="26"/>
    </row>
    <row r="79" spans="4:16" ht="11.25">
      <c r="D79" s="36"/>
      <c r="E79" s="51"/>
      <c r="F79" s="55"/>
      <c r="G79" s="66"/>
      <c r="H79" s="66"/>
      <c r="I79" s="66"/>
      <c r="P79" s="26"/>
    </row>
    <row r="80" spans="4:16" ht="11.25">
      <c r="D80" s="36"/>
      <c r="E80" s="51"/>
      <c r="F80" s="55"/>
      <c r="G80" s="66"/>
      <c r="H80" s="66"/>
      <c r="I80" s="66"/>
      <c r="P80" s="26"/>
    </row>
    <row r="81" spans="4:16" ht="11.25">
      <c r="D81" s="36"/>
      <c r="E81" s="51"/>
      <c r="F81" s="55"/>
      <c r="G81" s="66"/>
      <c r="H81" s="66"/>
      <c r="I81" s="66"/>
      <c r="P81" s="26"/>
    </row>
    <row r="82" spans="4:16" ht="11.25">
      <c r="D82" s="36"/>
      <c r="E82" s="51"/>
      <c r="F82" s="55"/>
      <c r="G82" s="66"/>
      <c r="H82" s="66"/>
      <c r="I82" s="66"/>
      <c r="P82" s="26"/>
    </row>
    <row r="83" spans="4:16" ht="11.25">
      <c r="D83" s="36"/>
      <c r="E83" s="51"/>
      <c r="F83" s="55"/>
      <c r="G83" s="66"/>
      <c r="H83" s="66"/>
      <c r="I83" s="66"/>
      <c r="P83" s="26"/>
    </row>
    <row r="84" spans="4:16" ht="11.25">
      <c r="D84" s="36"/>
      <c r="E84" s="51"/>
      <c r="F84" s="55"/>
      <c r="G84" s="66"/>
      <c r="H84" s="66"/>
      <c r="I84" s="66"/>
      <c r="P84" s="26"/>
    </row>
    <row r="85" spans="4:16" ht="11.25">
      <c r="D85" s="36"/>
      <c r="E85" s="51"/>
      <c r="F85" s="55"/>
      <c r="G85" s="66"/>
      <c r="H85" s="66"/>
      <c r="I85" s="66"/>
      <c r="P85" s="26"/>
    </row>
    <row r="86" spans="4:16" ht="11.25">
      <c r="D86" s="36"/>
      <c r="E86" s="51"/>
      <c r="F86" s="55"/>
      <c r="G86" s="66"/>
      <c r="H86" s="66"/>
      <c r="I86" s="66"/>
      <c r="P86" s="26"/>
    </row>
    <row r="87" spans="4:16" ht="11.25">
      <c r="D87" s="36"/>
      <c r="E87" s="51"/>
      <c r="F87" s="55"/>
      <c r="G87" s="66"/>
      <c r="H87" s="66"/>
      <c r="I87" s="66"/>
      <c r="P87" s="26"/>
    </row>
    <row r="88" spans="4:16" ht="11.25">
      <c r="D88" s="36"/>
      <c r="E88" s="51"/>
      <c r="F88" s="55"/>
      <c r="G88" s="66"/>
      <c r="H88" s="66"/>
      <c r="I88" s="66"/>
      <c r="P88" s="26"/>
    </row>
    <row r="89" spans="4:16" ht="11.25">
      <c r="D89" s="36"/>
      <c r="E89" s="51"/>
      <c r="F89" s="55"/>
      <c r="G89" s="66"/>
      <c r="H89" s="66"/>
      <c r="I89" s="66"/>
      <c r="P89" s="26"/>
    </row>
    <row r="90" spans="4:16" ht="11.25">
      <c r="D90" s="36"/>
      <c r="E90" s="51"/>
      <c r="F90" s="55"/>
      <c r="G90" s="66"/>
      <c r="H90" s="66"/>
      <c r="I90" s="66"/>
      <c r="P90" s="26"/>
    </row>
    <row r="91" spans="4:16" ht="11.25">
      <c r="D91" s="36"/>
      <c r="E91" s="51"/>
      <c r="F91" s="55"/>
      <c r="G91" s="66"/>
      <c r="H91" s="66"/>
      <c r="I91" s="66"/>
      <c r="P91" s="26"/>
    </row>
    <row r="92" spans="4:16" ht="11.25">
      <c r="D92" s="36"/>
      <c r="E92" s="51"/>
      <c r="F92" s="55"/>
      <c r="G92" s="66"/>
      <c r="H92" s="66"/>
      <c r="I92" s="66"/>
      <c r="P92" s="26"/>
    </row>
    <row r="93" spans="4:16" ht="11.25">
      <c r="D93" s="36"/>
      <c r="E93" s="51"/>
      <c r="F93" s="55"/>
      <c r="G93" s="66"/>
      <c r="H93" s="66"/>
      <c r="I93" s="66"/>
      <c r="P93" s="26"/>
    </row>
    <row r="94" spans="4:16" ht="11.25">
      <c r="D94" s="36"/>
      <c r="E94" s="51"/>
      <c r="F94" s="55"/>
      <c r="G94" s="66"/>
      <c r="H94" s="66"/>
      <c r="I94" s="66"/>
      <c r="P94" s="26"/>
    </row>
    <row r="95" spans="4:16" ht="11.25">
      <c r="D95" s="36"/>
      <c r="E95" s="51"/>
      <c r="F95" s="55"/>
      <c r="G95" s="66"/>
      <c r="H95" s="66"/>
      <c r="I95" s="66"/>
      <c r="P95" s="26"/>
    </row>
    <row r="96" spans="4:16" ht="11.25">
      <c r="D96" s="36"/>
      <c r="E96" s="51"/>
      <c r="F96" s="55"/>
      <c r="G96" s="66"/>
      <c r="H96" s="66"/>
      <c r="I96" s="66"/>
      <c r="P96" s="26"/>
    </row>
    <row r="97" spans="4:16" ht="11.25">
      <c r="D97" s="36"/>
      <c r="E97" s="51"/>
      <c r="F97" s="55"/>
      <c r="G97" s="66"/>
      <c r="H97" s="66"/>
      <c r="I97" s="66"/>
      <c r="P97" s="26"/>
    </row>
    <row r="98" spans="4:16" ht="11.25">
      <c r="D98" s="36"/>
      <c r="E98" s="51"/>
      <c r="F98" s="55"/>
      <c r="G98" s="66"/>
      <c r="H98" s="66"/>
      <c r="I98" s="66"/>
      <c r="P98" s="26"/>
    </row>
    <row r="99" spans="4:16" ht="11.25">
      <c r="D99" s="36"/>
      <c r="E99" s="51"/>
      <c r="F99" s="55"/>
      <c r="G99" s="66"/>
      <c r="H99" s="66"/>
      <c r="I99" s="66"/>
      <c r="P99" s="26"/>
    </row>
    <row r="100" spans="4:16" ht="11.25">
      <c r="D100" s="36"/>
      <c r="E100" s="51"/>
      <c r="F100" s="55"/>
      <c r="G100" s="66"/>
      <c r="H100" s="66"/>
      <c r="I100" s="66"/>
      <c r="P100" s="26"/>
    </row>
    <row r="101" spans="4:16" ht="11.25">
      <c r="D101" s="36"/>
      <c r="E101" s="51"/>
      <c r="F101" s="55"/>
      <c r="G101" s="66"/>
      <c r="H101" s="66"/>
      <c r="I101" s="66"/>
      <c r="P101" s="26"/>
    </row>
    <row r="102" spans="4:16" ht="11.25">
      <c r="D102" s="36"/>
      <c r="E102" s="51"/>
      <c r="F102" s="55"/>
      <c r="G102" s="66"/>
      <c r="H102" s="66"/>
      <c r="I102" s="66"/>
      <c r="P102" s="26"/>
    </row>
    <row r="103" spans="4:16" ht="11.25">
      <c r="D103" s="36"/>
      <c r="E103" s="51"/>
      <c r="F103" s="55"/>
      <c r="G103" s="66"/>
      <c r="H103" s="66"/>
      <c r="I103" s="66"/>
      <c r="P103" s="26"/>
    </row>
    <row r="104" spans="4:16" ht="11.25">
      <c r="D104" s="36"/>
      <c r="E104" s="51"/>
      <c r="F104" s="55"/>
      <c r="G104" s="66"/>
      <c r="H104" s="66"/>
      <c r="I104" s="66"/>
      <c r="P104" s="26"/>
    </row>
    <row r="105" spans="4:16" ht="11.25">
      <c r="D105" s="36"/>
      <c r="E105" s="51"/>
      <c r="F105" s="55"/>
      <c r="G105" s="66"/>
      <c r="H105" s="66"/>
      <c r="I105" s="66"/>
      <c r="P105" s="26"/>
    </row>
    <row r="106" spans="4:16" ht="11.25">
      <c r="D106" s="36"/>
      <c r="E106" s="51"/>
      <c r="F106" s="55"/>
      <c r="G106" s="66"/>
      <c r="H106" s="66"/>
      <c r="I106" s="66"/>
      <c r="P106" s="26"/>
    </row>
    <row r="107" spans="4:16" ht="11.25">
      <c r="D107" s="36"/>
      <c r="E107" s="51"/>
      <c r="F107" s="55"/>
      <c r="G107" s="66"/>
      <c r="H107" s="66"/>
      <c r="I107" s="66"/>
      <c r="P107" s="26"/>
    </row>
    <row r="108" spans="4:16" ht="11.25">
      <c r="D108" s="36"/>
      <c r="E108" s="51"/>
      <c r="F108" s="55"/>
      <c r="G108" s="66"/>
      <c r="H108" s="66"/>
      <c r="I108" s="66"/>
      <c r="P108" s="26"/>
    </row>
    <row r="109" spans="4:16" ht="11.25">
      <c r="D109" s="36"/>
      <c r="E109" s="51"/>
      <c r="F109" s="55"/>
      <c r="G109" s="66"/>
      <c r="H109" s="66"/>
      <c r="I109" s="66"/>
      <c r="P109" s="26"/>
    </row>
    <row r="110" spans="4:16" ht="11.25">
      <c r="D110" s="36"/>
      <c r="E110" s="51"/>
      <c r="F110" s="55"/>
      <c r="G110" s="66"/>
      <c r="H110" s="66"/>
      <c r="I110" s="66"/>
      <c r="P110" s="26"/>
    </row>
    <row r="111" spans="4:16" ht="11.25">
      <c r="D111" s="36"/>
      <c r="E111" s="51"/>
      <c r="F111" s="55"/>
      <c r="G111" s="66"/>
      <c r="H111" s="66"/>
      <c r="I111" s="66"/>
      <c r="P111" s="26"/>
    </row>
    <row r="112" spans="4:16" ht="11.25">
      <c r="D112" s="36"/>
      <c r="E112" s="51"/>
      <c r="F112" s="55"/>
      <c r="G112" s="66"/>
      <c r="H112" s="66"/>
      <c r="I112" s="66"/>
      <c r="P112" s="26"/>
    </row>
    <row r="113" spans="4:16" ht="11.25">
      <c r="D113" s="36"/>
      <c r="E113" s="51"/>
      <c r="F113" s="55"/>
      <c r="G113" s="66"/>
      <c r="H113" s="66"/>
      <c r="I113" s="66"/>
      <c r="P113" s="26"/>
    </row>
    <row r="114" spans="4:16" ht="11.25">
      <c r="D114" s="36"/>
      <c r="E114" s="51"/>
      <c r="F114" s="55"/>
      <c r="G114" s="66"/>
      <c r="H114" s="66"/>
      <c r="I114" s="66"/>
      <c r="P114" s="26"/>
    </row>
    <row r="115" spans="4:16" ht="11.25">
      <c r="D115" s="36"/>
      <c r="E115" s="51"/>
      <c r="F115" s="55"/>
      <c r="G115" s="66"/>
      <c r="H115" s="66"/>
      <c r="I115" s="66"/>
      <c r="P115" s="26"/>
    </row>
    <row r="116" spans="4:16" ht="11.25">
      <c r="D116" s="36"/>
      <c r="E116" s="51"/>
      <c r="F116" s="55"/>
      <c r="G116" s="66"/>
      <c r="H116" s="66"/>
      <c r="I116" s="66"/>
      <c r="P116" s="26"/>
    </row>
    <row r="117" spans="4:16" ht="11.25">
      <c r="D117" s="36"/>
      <c r="E117" s="51"/>
      <c r="F117" s="55"/>
      <c r="G117" s="66"/>
      <c r="H117" s="66"/>
      <c r="I117" s="66"/>
      <c r="P117" s="26"/>
    </row>
    <row r="118" spans="4:16" ht="11.25">
      <c r="D118" s="36"/>
      <c r="E118" s="51"/>
      <c r="F118" s="55"/>
      <c r="G118" s="66"/>
      <c r="H118" s="66"/>
      <c r="I118" s="66"/>
      <c r="P118" s="26"/>
    </row>
    <row r="119" spans="4:16" ht="11.25">
      <c r="D119" s="36"/>
      <c r="E119" s="51"/>
      <c r="F119" s="55"/>
      <c r="G119" s="66"/>
      <c r="H119" s="66"/>
      <c r="I119" s="66"/>
      <c r="P119" s="26"/>
    </row>
    <row r="120" spans="4:16" ht="11.25">
      <c r="D120" s="36"/>
      <c r="E120" s="51"/>
      <c r="F120" s="55"/>
      <c r="G120" s="66"/>
      <c r="H120" s="66"/>
      <c r="I120" s="66"/>
      <c r="P120" s="26"/>
    </row>
    <row r="121" spans="4:16" ht="11.25">
      <c r="D121" s="36"/>
      <c r="E121" s="51"/>
      <c r="F121" s="55"/>
      <c r="G121" s="66"/>
      <c r="H121" s="66"/>
      <c r="I121" s="66"/>
      <c r="P121" s="26"/>
    </row>
    <row r="122" spans="4:16" ht="11.25">
      <c r="D122" s="36"/>
      <c r="E122" s="51"/>
      <c r="F122" s="55"/>
      <c r="G122" s="66"/>
      <c r="H122" s="66"/>
      <c r="I122" s="66"/>
      <c r="P122" s="26"/>
    </row>
    <row r="123" spans="4:16" ht="11.25">
      <c r="D123" s="36"/>
      <c r="E123" s="51"/>
      <c r="F123" s="55"/>
      <c r="G123" s="66"/>
      <c r="H123" s="66"/>
      <c r="I123" s="66"/>
      <c r="P123" s="26"/>
    </row>
    <row r="124" spans="4:16" ht="11.25">
      <c r="D124" s="36"/>
      <c r="E124" s="51"/>
      <c r="F124" s="55"/>
      <c r="G124" s="66"/>
      <c r="H124" s="66"/>
      <c r="I124" s="66"/>
      <c r="P124" s="26"/>
    </row>
    <row r="125" spans="4:16" ht="11.25">
      <c r="D125" s="36"/>
      <c r="E125" s="51"/>
      <c r="F125" s="55"/>
      <c r="G125" s="66"/>
      <c r="H125" s="66"/>
      <c r="I125" s="66"/>
      <c r="P125" s="26"/>
    </row>
    <row r="126" spans="4:16" ht="11.25">
      <c r="D126" s="36"/>
      <c r="E126" s="51"/>
      <c r="F126" s="55"/>
      <c r="G126" s="66"/>
      <c r="H126" s="66"/>
      <c r="I126" s="66"/>
      <c r="P126" s="26"/>
    </row>
    <row r="127" spans="4:16" ht="11.25">
      <c r="D127" s="36"/>
      <c r="E127" s="51"/>
      <c r="F127" s="55"/>
      <c r="G127" s="66"/>
      <c r="H127" s="66"/>
      <c r="I127" s="66"/>
      <c r="P127" s="26"/>
    </row>
    <row r="128" spans="4:16" ht="11.25">
      <c r="D128" s="36"/>
      <c r="E128" s="51"/>
      <c r="F128" s="55"/>
      <c r="G128" s="66"/>
      <c r="H128" s="66"/>
      <c r="I128" s="66"/>
      <c r="P128" s="26"/>
    </row>
    <row r="129" spans="4:16" ht="11.25">
      <c r="D129" s="36"/>
      <c r="E129" s="51"/>
      <c r="F129" s="55"/>
      <c r="G129" s="66"/>
      <c r="H129" s="66"/>
      <c r="I129" s="66"/>
      <c r="P129" s="26"/>
    </row>
    <row r="130" spans="4:16" ht="11.25">
      <c r="D130" s="36"/>
      <c r="E130" s="51"/>
      <c r="F130" s="55"/>
      <c r="G130" s="66"/>
      <c r="H130" s="66"/>
      <c r="I130" s="66"/>
      <c r="P130" s="26"/>
    </row>
    <row r="131" spans="4:16" ht="11.25">
      <c r="D131" s="36"/>
      <c r="E131" s="51"/>
      <c r="F131" s="55"/>
      <c r="G131" s="66"/>
      <c r="H131" s="66"/>
      <c r="I131" s="66"/>
      <c r="P131" s="26"/>
    </row>
    <row r="132" spans="4:16" ht="11.25">
      <c r="D132" s="36"/>
      <c r="E132" s="51"/>
      <c r="F132" s="55"/>
      <c r="G132" s="66"/>
      <c r="H132" s="66"/>
      <c r="I132" s="66"/>
      <c r="P132" s="26"/>
    </row>
  </sheetData>
  <sheetProtection/>
  <printOptions/>
  <pageMargins left="0.17" right="0.17" top="0.3" bottom="0.27" header="0.2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32"/>
  <sheetViews>
    <sheetView zoomScale="85" zoomScaleNormal="85" zoomScalePageLayoutView="0" workbookViewId="0" topLeftCell="A1">
      <selection activeCell="O4" sqref="O4:P34"/>
    </sheetView>
  </sheetViews>
  <sheetFormatPr defaultColWidth="8.88671875" defaultRowHeight="18.75"/>
  <cols>
    <col min="1" max="1" width="2.4453125" style="26" customWidth="1"/>
    <col min="2" max="2" width="8.3359375" style="26" customWidth="1"/>
    <col min="3" max="3" width="14.77734375" style="26" customWidth="1"/>
    <col min="4" max="4" width="1.99609375" style="26" customWidth="1"/>
    <col min="5" max="5" width="14.77734375" style="27" customWidth="1"/>
    <col min="6" max="6" width="8.3359375" style="45" customWidth="1"/>
    <col min="7" max="9" width="3.99609375" style="129" customWidth="1"/>
    <col min="10" max="10" width="4.3359375" style="129" customWidth="1"/>
    <col min="11" max="11" width="3.99609375" style="129" customWidth="1"/>
    <col min="12" max="14" width="3.99609375" style="130" customWidth="1"/>
    <col min="15" max="15" width="8.3359375" style="45" customWidth="1"/>
    <col min="16" max="16" width="14.77734375" style="61" customWidth="1"/>
    <col min="17" max="17" width="1.99609375" style="27" customWidth="1"/>
    <col min="18" max="16384" width="8.88671875" style="26" customWidth="1"/>
  </cols>
  <sheetData>
    <row r="1" ht="17.25" customHeight="1"/>
    <row r="2" ht="17.25" customHeight="1"/>
    <row r="3" spans="1:18" ht="17.2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39"/>
      <c r="H3" s="139"/>
      <c r="I3" s="139"/>
      <c r="J3" s="139"/>
      <c r="K3" s="139"/>
      <c r="L3" s="109"/>
      <c r="M3" s="109"/>
      <c r="N3" s="109"/>
      <c r="O3" s="38" t="s">
        <v>28</v>
      </c>
      <c r="P3" s="77" t="s">
        <v>29</v>
      </c>
      <c r="Q3" s="31"/>
      <c r="R3" s="29"/>
    </row>
    <row r="4" spans="1:18" ht="17.25" customHeight="1">
      <c r="A4" s="32"/>
      <c r="B4" s="32"/>
      <c r="C4" s="33"/>
      <c r="D4" s="29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144"/>
      <c r="H4" s="140"/>
      <c r="I4" s="132"/>
      <c r="J4" s="132"/>
      <c r="K4" s="108"/>
      <c r="L4" s="112"/>
      <c r="M4" s="112"/>
      <c r="N4" s="112"/>
      <c r="O4" s="21" t="e">
        <f>_xlfn.IFNA(INDEX($A$3:$C$66,MATCH(18,$A$3:$A$66,0),2),"")</f>
        <v>#NAME?</v>
      </c>
      <c r="P4" s="20" t="e">
        <f>_xlfn.IFNA(INDEX($A$3:$C$66,MATCH(18,$A$3:$A$66,0),3),"")</f>
        <v>#NAME?</v>
      </c>
      <c r="Q4" s="31">
        <v>18</v>
      </c>
      <c r="R4" s="29"/>
    </row>
    <row r="5" spans="1:18" ht="17.25" customHeight="1">
      <c r="A5" s="32"/>
      <c r="B5" s="32"/>
      <c r="C5" s="35"/>
      <c r="D5" s="29"/>
      <c r="E5" s="31"/>
      <c r="F5" s="46"/>
      <c r="G5" s="132">
        <v>9</v>
      </c>
      <c r="H5" s="136"/>
      <c r="I5" s="140"/>
      <c r="J5" s="132"/>
      <c r="K5" s="132"/>
      <c r="L5" s="112"/>
      <c r="M5" s="124"/>
      <c r="N5" s="125"/>
      <c r="O5" s="31">
        <v>10</v>
      </c>
      <c r="P5" s="23"/>
      <c r="Q5" s="31"/>
      <c r="R5" s="29"/>
    </row>
    <row r="6" spans="1:18" ht="17.25" customHeight="1">
      <c r="A6" s="32"/>
      <c r="B6" s="32"/>
      <c r="C6" s="35"/>
      <c r="D6" s="29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140"/>
      <c r="H6" s="140"/>
      <c r="I6" s="140"/>
      <c r="J6" s="132"/>
      <c r="K6" s="132"/>
      <c r="L6" s="112"/>
      <c r="M6" s="124"/>
      <c r="N6" s="112"/>
      <c r="O6" s="21" t="e">
        <f>_xlfn.IFNA(INDEX($A$3:$C$66,MATCH(19,$A$3:$A$66,0),2),"")</f>
        <v>#NAME?</v>
      </c>
      <c r="P6" s="20" t="e">
        <f>_xlfn.IFNA(INDEX($A$3:$C$66,MATCH(19,$A$3:$A$66,0),3),"")</f>
        <v>#NAME?</v>
      </c>
      <c r="Q6" s="31">
        <v>19</v>
      </c>
      <c r="R6" s="29"/>
    </row>
    <row r="7" spans="1:18" ht="17.25" customHeight="1">
      <c r="A7" s="32"/>
      <c r="B7" s="32"/>
      <c r="C7" s="35"/>
      <c r="D7" s="29"/>
      <c r="E7" s="31"/>
      <c r="F7" s="56">
        <v>1</v>
      </c>
      <c r="G7" s="136"/>
      <c r="H7" s="140"/>
      <c r="I7" s="140"/>
      <c r="J7" s="132"/>
      <c r="K7" s="132"/>
      <c r="L7" s="124"/>
      <c r="M7" s="125"/>
      <c r="N7" s="112">
        <v>22</v>
      </c>
      <c r="O7" s="31"/>
      <c r="P7" s="23"/>
      <c r="Q7" s="31"/>
      <c r="R7" s="29"/>
    </row>
    <row r="8" spans="1:18" ht="17.25" customHeight="1">
      <c r="A8" s="32"/>
      <c r="B8" s="32"/>
      <c r="C8" s="35"/>
      <c r="D8" s="29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140"/>
      <c r="H8" s="132">
        <v>18</v>
      </c>
      <c r="I8" s="136"/>
      <c r="J8" s="140"/>
      <c r="K8" s="132"/>
      <c r="L8" s="124"/>
      <c r="M8" s="124"/>
      <c r="N8" s="112"/>
      <c r="O8" s="21" t="e">
        <f>_xlfn.IFNA(INDEX($A$3:$C$66,MATCH(20,$A$3:$A$66,0),2),"")</f>
        <v>#NAME?</v>
      </c>
      <c r="P8" s="20" t="e">
        <f>_xlfn.IFNA(INDEX($A$3:$C$66,MATCH(20,$A$3:$A$66,0),3),"")</f>
        <v>#NAME?</v>
      </c>
      <c r="Q8" s="31">
        <v>20</v>
      </c>
      <c r="R8" s="29"/>
    </row>
    <row r="9" spans="1:18" ht="17.25" customHeight="1">
      <c r="A9" s="32"/>
      <c r="B9" s="32"/>
      <c r="C9" s="35"/>
      <c r="D9" s="29"/>
      <c r="E9" s="31"/>
      <c r="F9" s="46"/>
      <c r="G9" s="132"/>
      <c r="H9" s="132"/>
      <c r="I9" s="140"/>
      <c r="J9" s="140"/>
      <c r="K9" s="132"/>
      <c r="L9" s="124"/>
      <c r="M9" s="124"/>
      <c r="N9" s="125"/>
      <c r="O9" s="31">
        <v>11</v>
      </c>
      <c r="P9" s="23"/>
      <c r="Q9" s="31"/>
      <c r="R9" s="29"/>
    </row>
    <row r="10" spans="1:18" ht="17.25" customHeight="1">
      <c r="A10" s="32"/>
      <c r="B10" s="32"/>
      <c r="C10" s="35"/>
      <c r="D10" s="29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144"/>
      <c r="H10" s="140"/>
      <c r="I10" s="140"/>
      <c r="J10" s="140"/>
      <c r="K10" s="132"/>
      <c r="L10" s="124"/>
      <c r="M10" s="112"/>
      <c r="N10" s="112"/>
      <c r="O10" s="21" t="e">
        <f>_xlfn.IFNA(INDEX($A$3:$C$66,MATCH(21,$A$3:$A$66,0),2),"")</f>
        <v>#NAME?</v>
      </c>
      <c r="P10" s="20" t="e">
        <f>_xlfn.IFNA(INDEX($A$3:$C$66,MATCH(21,$A$3:$A$66,0),3),"")</f>
        <v>#NAME?</v>
      </c>
      <c r="Q10" s="31">
        <v>21</v>
      </c>
      <c r="R10" s="29"/>
    </row>
    <row r="11" spans="1:18" ht="17.25" customHeight="1">
      <c r="A11" s="32"/>
      <c r="B11" s="32"/>
      <c r="C11" s="35"/>
      <c r="D11" s="29"/>
      <c r="E11" s="31"/>
      <c r="F11" s="30"/>
      <c r="G11" s="132">
        <v>2</v>
      </c>
      <c r="H11" s="136"/>
      <c r="I11" s="140">
        <v>26</v>
      </c>
      <c r="J11" s="121"/>
      <c r="K11" s="141"/>
      <c r="L11" s="125"/>
      <c r="M11" s="119">
        <v>28</v>
      </c>
      <c r="N11" s="112"/>
      <c r="O11" s="31"/>
      <c r="P11" s="23"/>
      <c r="Q11" s="31"/>
      <c r="R11" s="29"/>
    </row>
    <row r="12" spans="1:18" ht="17.25" customHeight="1">
      <c r="A12" s="32"/>
      <c r="B12" s="32"/>
      <c r="C12" s="35"/>
      <c r="D12" s="29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144"/>
      <c r="H12" s="140"/>
      <c r="I12" s="132"/>
      <c r="J12" s="142"/>
      <c r="K12" s="141"/>
      <c r="L12" s="124"/>
      <c r="M12" s="119"/>
      <c r="N12" s="112"/>
      <c r="O12" s="21" t="e">
        <f>_xlfn.IFNA(INDEX($A$3:$C$66,MATCH(22,$A$3:$A$66,0),2),"")</f>
        <v>#NAME?</v>
      </c>
      <c r="P12" s="20" t="e">
        <f>_xlfn.IFNA(INDEX($A$3:$C$66,MATCH(22,$A$3:$A$66,0),3),"")</f>
        <v>#NAME?</v>
      </c>
      <c r="Q12" s="31">
        <v>22</v>
      </c>
      <c r="R12" s="29"/>
    </row>
    <row r="13" spans="1:18" ht="17.25" customHeight="1">
      <c r="A13" s="32"/>
      <c r="B13" s="32"/>
      <c r="C13" s="35"/>
      <c r="D13" s="29"/>
      <c r="E13" s="31"/>
      <c r="F13" s="46"/>
      <c r="G13" s="132"/>
      <c r="H13" s="132"/>
      <c r="I13" s="132"/>
      <c r="J13" s="142"/>
      <c r="K13" s="141"/>
      <c r="L13" s="124"/>
      <c r="M13" s="124"/>
      <c r="N13" s="125"/>
      <c r="O13" s="31">
        <v>12</v>
      </c>
      <c r="P13" s="18"/>
      <c r="Q13" s="31"/>
      <c r="R13" s="29"/>
    </row>
    <row r="14" spans="1:18" ht="17.25" customHeight="1">
      <c r="A14" s="32"/>
      <c r="B14" s="32"/>
      <c r="C14" s="35"/>
      <c r="D14" s="29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144"/>
      <c r="H14" s="140"/>
      <c r="I14" s="132"/>
      <c r="J14" s="142"/>
      <c r="K14" s="141"/>
      <c r="L14" s="124"/>
      <c r="M14" s="124"/>
      <c r="N14" s="112"/>
      <c r="O14" s="21" t="e">
        <f>_xlfn.IFNA(INDEX($A$3:$C$66,MATCH(23,$A$3:$A$66,0),2),"")</f>
        <v>#NAME?</v>
      </c>
      <c r="P14" s="20" t="e">
        <f>_xlfn.IFNA(INDEX($A$3:$C$66,MATCH(23,$A$3:$A$66,0),3),"")</f>
        <v>#NAME?</v>
      </c>
      <c r="Q14" s="31">
        <v>23</v>
      </c>
      <c r="R14" s="29"/>
    </row>
    <row r="15" spans="1:18" ht="17.25" customHeight="1">
      <c r="A15" s="32"/>
      <c r="B15" s="32"/>
      <c r="C15" s="35"/>
      <c r="D15" s="29"/>
      <c r="E15" s="31"/>
      <c r="F15" s="46"/>
      <c r="G15" s="132">
        <v>3</v>
      </c>
      <c r="H15" s="136"/>
      <c r="I15" s="140"/>
      <c r="J15" s="142"/>
      <c r="K15" s="141"/>
      <c r="L15" s="124"/>
      <c r="M15" s="125"/>
      <c r="N15" s="112">
        <v>23</v>
      </c>
      <c r="O15" s="31"/>
      <c r="P15" s="23"/>
      <c r="Q15" s="31"/>
      <c r="R15" s="29"/>
    </row>
    <row r="16" spans="1:18" ht="17.25" customHeight="1">
      <c r="A16" s="32"/>
      <c r="B16" s="32"/>
      <c r="C16" s="35"/>
      <c r="D16" s="29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144"/>
      <c r="H16" s="140"/>
      <c r="I16" s="140"/>
      <c r="J16" s="142"/>
      <c r="K16" s="141"/>
      <c r="L16" s="119"/>
      <c r="M16" s="124"/>
      <c r="N16" s="112"/>
      <c r="O16" s="21" t="e">
        <f>_xlfn.IFNA(INDEX($A$3:$C$66,MATCH(24,$A$3:$A$66,0),2),"")</f>
        <v>#NAME?</v>
      </c>
      <c r="P16" s="20" t="e">
        <f>_xlfn.IFNA(INDEX($A$3:$C$66,MATCH(24,$A$3:$A$66,0),3),"")</f>
        <v>#NAME?</v>
      </c>
      <c r="Q16" s="31">
        <v>24</v>
      </c>
      <c r="R16" s="29"/>
    </row>
    <row r="17" spans="1:18" ht="17.25" customHeight="1">
      <c r="A17" s="32"/>
      <c r="B17" s="32"/>
      <c r="C17" s="35"/>
      <c r="D17" s="29"/>
      <c r="E17" s="31"/>
      <c r="F17" s="46"/>
      <c r="G17" s="132"/>
      <c r="H17" s="132">
        <v>19</v>
      </c>
      <c r="I17" s="136"/>
      <c r="J17" s="142"/>
      <c r="K17" s="141"/>
      <c r="L17" s="119"/>
      <c r="M17" s="124"/>
      <c r="N17" s="125"/>
      <c r="O17" s="31">
        <v>13</v>
      </c>
      <c r="P17" s="23"/>
      <c r="Q17" s="31"/>
      <c r="R17" s="29"/>
    </row>
    <row r="18" spans="1:18" ht="17.25" customHeight="1">
      <c r="A18" s="32"/>
      <c r="B18" s="32"/>
      <c r="C18" s="35"/>
      <c r="D18" s="29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144"/>
      <c r="H18" s="140"/>
      <c r="I18" s="140"/>
      <c r="J18" s="141"/>
      <c r="K18" s="145">
        <v>32</v>
      </c>
      <c r="L18" s="119"/>
      <c r="M18" s="119"/>
      <c r="N18" s="112"/>
      <c r="O18" s="21" t="e">
        <f>_xlfn.IFNA(INDEX($A$3:$C$66,MATCH(25,$A$3:$A$66,0),2),"")</f>
        <v>#NAME?</v>
      </c>
      <c r="P18" s="20" t="e">
        <f>_xlfn.IFNA(INDEX($A$3:$C$66,MATCH(25,$A$3:$A$66,0),3),"")</f>
        <v>#NAME?</v>
      </c>
      <c r="Q18" s="31">
        <v>25</v>
      </c>
      <c r="R18" s="29"/>
    </row>
    <row r="19" spans="1:18" ht="17.25" customHeight="1">
      <c r="A19" s="32"/>
      <c r="B19" s="32"/>
      <c r="C19" s="35"/>
      <c r="D19" s="29"/>
      <c r="E19" s="31"/>
      <c r="F19" s="46"/>
      <c r="G19" s="132">
        <v>4</v>
      </c>
      <c r="H19" s="136"/>
      <c r="I19" s="140"/>
      <c r="J19" s="141">
        <v>30</v>
      </c>
      <c r="K19" s="120"/>
      <c r="L19" s="119">
        <v>31</v>
      </c>
      <c r="M19" s="119"/>
      <c r="N19" s="112"/>
      <c r="O19" s="31"/>
      <c r="P19" s="23"/>
      <c r="Q19" s="31"/>
      <c r="R19" s="29"/>
    </row>
    <row r="20" spans="1:18" ht="17.25" customHeight="1">
      <c r="A20" s="32"/>
      <c r="B20" s="32"/>
      <c r="C20" s="35"/>
      <c r="D20" s="29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144"/>
      <c r="H20" s="140"/>
      <c r="I20" s="132"/>
      <c r="J20" s="141"/>
      <c r="K20" s="145">
        <v>33</v>
      </c>
      <c r="L20" s="119"/>
      <c r="M20" s="119"/>
      <c r="N20" s="112"/>
      <c r="O20" s="21" t="e">
        <f>_xlfn.IFNA(INDEX($A$3:$C$66,MATCH(26,$A$3:$A$66,0),2),"")</f>
        <v>#NAME?</v>
      </c>
      <c r="P20" s="20" t="e">
        <f>_xlfn.IFNA(INDEX($A$3:$C$66,MATCH(26,$A$3:$A$66,0),3),"")</f>
        <v>#NAME?</v>
      </c>
      <c r="Q20" s="31">
        <v>26</v>
      </c>
      <c r="R20" s="29"/>
    </row>
    <row r="21" spans="1:18" ht="17.25" customHeight="1">
      <c r="A21" s="32"/>
      <c r="B21" s="32"/>
      <c r="C21" s="35"/>
      <c r="D21" s="29"/>
      <c r="E21" s="31"/>
      <c r="F21" s="46"/>
      <c r="G21" s="132"/>
      <c r="H21" s="132"/>
      <c r="I21" s="132"/>
      <c r="J21" s="141"/>
      <c r="K21" s="141"/>
      <c r="L21" s="119"/>
      <c r="M21" s="124"/>
      <c r="N21" s="125"/>
      <c r="O21" s="31">
        <v>14</v>
      </c>
      <c r="P21" s="23"/>
      <c r="Q21" s="31"/>
      <c r="R21" s="29"/>
    </row>
    <row r="22" spans="1:18" ht="17.25" customHeight="1">
      <c r="A22" s="32"/>
      <c r="B22" s="32"/>
      <c r="C22" s="35"/>
      <c r="D22" s="29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144"/>
      <c r="H22" s="140"/>
      <c r="I22" s="132"/>
      <c r="J22" s="141"/>
      <c r="K22" s="141"/>
      <c r="L22" s="119"/>
      <c r="M22" s="124"/>
      <c r="N22" s="112"/>
      <c r="O22" s="21" t="e">
        <f>_xlfn.IFNA(INDEX($A$3:$C$66,MATCH(27,$A$3:$A$66,0),2),"")</f>
        <v>#NAME?</v>
      </c>
      <c r="P22" s="20" t="e">
        <f>_xlfn.IFNA(INDEX($A$3:$C$66,MATCH(27,$A$3:$A$66,0),3),"")</f>
        <v>#NAME?</v>
      </c>
      <c r="Q22" s="31">
        <v>27</v>
      </c>
      <c r="R22" s="29"/>
    </row>
    <row r="23" spans="1:18" ht="17.25" customHeight="1">
      <c r="A23" s="32"/>
      <c r="B23" s="32"/>
      <c r="C23" s="35"/>
      <c r="D23" s="29"/>
      <c r="E23" s="31"/>
      <c r="F23" s="30"/>
      <c r="G23" s="132">
        <v>5</v>
      </c>
      <c r="H23" s="136"/>
      <c r="I23" s="140"/>
      <c r="J23" s="141"/>
      <c r="K23" s="141"/>
      <c r="L23" s="124"/>
      <c r="M23" s="125"/>
      <c r="N23" s="112">
        <v>24</v>
      </c>
      <c r="O23" s="31"/>
      <c r="P23" s="23"/>
      <c r="Q23" s="31"/>
      <c r="R23" s="29"/>
    </row>
    <row r="24" spans="1:18" ht="17.25" customHeight="1">
      <c r="A24" s="32"/>
      <c r="B24" s="32"/>
      <c r="C24" s="35"/>
      <c r="D24" s="29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144"/>
      <c r="H24" s="140"/>
      <c r="I24" s="140"/>
      <c r="J24" s="141"/>
      <c r="K24" s="141"/>
      <c r="L24" s="124"/>
      <c r="M24" s="124"/>
      <c r="N24" s="112"/>
      <c r="O24" s="21" t="e">
        <f>_xlfn.IFNA(INDEX($A$3:$C$66,MATCH(28,$A$3:$A$66,0),2),"")</f>
        <v>#NAME?</v>
      </c>
      <c r="P24" s="20" t="e">
        <f>_xlfn.IFNA(INDEX($A$3:$C$66,MATCH(28,$A$3:$A$66,0),3),"")</f>
        <v>#NAME?</v>
      </c>
      <c r="Q24" s="31">
        <v>28</v>
      </c>
      <c r="R24" s="29"/>
    </row>
    <row r="25" spans="1:18" ht="17.25" customHeight="1">
      <c r="A25" s="32"/>
      <c r="B25" s="32"/>
      <c r="C25" s="35"/>
      <c r="D25" s="29"/>
      <c r="E25" s="31"/>
      <c r="F25" s="46"/>
      <c r="G25" s="132"/>
      <c r="H25" s="132">
        <v>20</v>
      </c>
      <c r="I25" s="136"/>
      <c r="J25" s="142"/>
      <c r="K25" s="141"/>
      <c r="L25" s="124"/>
      <c r="M25" s="124"/>
      <c r="N25" s="125"/>
      <c r="O25" s="31">
        <v>15</v>
      </c>
      <c r="P25" s="18"/>
      <c r="Q25" s="31"/>
      <c r="R25" s="29"/>
    </row>
    <row r="26" spans="1:18" ht="17.25" customHeight="1">
      <c r="A26" s="32"/>
      <c r="B26" s="32"/>
      <c r="C26" s="35"/>
      <c r="D26" s="29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144"/>
      <c r="H26" s="140"/>
      <c r="I26" s="140"/>
      <c r="J26" s="142"/>
      <c r="K26" s="141"/>
      <c r="L26" s="124"/>
      <c r="M26" s="119"/>
      <c r="N26" s="112"/>
      <c r="O26" s="21" t="e">
        <f>_xlfn.IFNA(INDEX($A$3:$C$66,MATCH(29,$A$3:$A$66,0),2),"")</f>
        <v>#NAME?</v>
      </c>
      <c r="P26" s="20" t="e">
        <f>_xlfn.IFNA(INDEX($A$3:$C$66,MATCH(29,$A$3:$A$66,0),3),"")</f>
        <v>#NAME?</v>
      </c>
      <c r="Q26" s="31">
        <v>29</v>
      </c>
      <c r="R26" s="29"/>
    </row>
    <row r="27" spans="1:18" ht="17.25" customHeight="1">
      <c r="A27" s="32"/>
      <c r="B27" s="32"/>
      <c r="C27" s="35"/>
      <c r="D27" s="29"/>
      <c r="E27" s="31"/>
      <c r="F27" s="46"/>
      <c r="G27" s="132">
        <v>6</v>
      </c>
      <c r="H27" s="136"/>
      <c r="I27" s="140">
        <v>27</v>
      </c>
      <c r="J27" s="121"/>
      <c r="K27" s="141"/>
      <c r="L27" s="125"/>
      <c r="M27" s="119">
        <v>29</v>
      </c>
      <c r="N27" s="112"/>
      <c r="O27" s="31"/>
      <c r="P27" s="23"/>
      <c r="Q27" s="31"/>
      <c r="R27" s="29"/>
    </row>
    <row r="28" spans="1:18" ht="17.25" customHeight="1">
      <c r="A28" s="32"/>
      <c r="B28" s="32"/>
      <c r="C28" s="35"/>
      <c r="D28" s="29">
        <f>D26+1</f>
        <v>13</v>
      </c>
      <c r="E28" s="33" t="e">
        <f>_xlfn.IFNA(INDEX($A$4:$C$67,MATCH(D28,$A$4:$A$67,0),3),"")</f>
        <v>#NAME?</v>
      </c>
      <c r="F28" s="75" t="e">
        <f>_xlfn.IFNA(INDEX($A$4:$C$67,MATCH(D28,$A$4:$A$67,0),2),"")</f>
        <v>#NAME?</v>
      </c>
      <c r="G28" s="144"/>
      <c r="H28" s="140"/>
      <c r="I28" s="132"/>
      <c r="J28" s="140"/>
      <c r="K28" s="132"/>
      <c r="L28" s="124"/>
      <c r="M28" s="119"/>
      <c r="N28" s="112"/>
      <c r="O28" s="21" t="e">
        <f>_xlfn.IFNA(INDEX($A$3:$C$66,MATCH(30,$A$3:$A$66,0),2),"")</f>
        <v>#NAME?</v>
      </c>
      <c r="P28" s="20" t="e">
        <f>_xlfn.IFNA(INDEX($A$3:$C$66,MATCH(30,$A$3:$A$66,0),3),"")</f>
        <v>#NAME?</v>
      </c>
      <c r="Q28" s="31">
        <v>30</v>
      </c>
      <c r="R28" s="29"/>
    </row>
    <row r="29" spans="1:18" ht="17.25" customHeight="1">
      <c r="A29" s="32"/>
      <c r="B29" s="32"/>
      <c r="C29" s="35"/>
      <c r="D29" s="29"/>
      <c r="E29" s="31"/>
      <c r="F29" s="46"/>
      <c r="G29" s="132"/>
      <c r="H29" s="132"/>
      <c r="I29" s="132"/>
      <c r="J29" s="140"/>
      <c r="K29" s="132"/>
      <c r="L29" s="124"/>
      <c r="M29" s="124"/>
      <c r="N29" s="125"/>
      <c r="O29" s="31">
        <v>16</v>
      </c>
      <c r="P29" s="23"/>
      <c r="Q29" s="31"/>
      <c r="R29" s="29"/>
    </row>
    <row r="30" spans="1:18" ht="17.25" customHeight="1">
      <c r="A30" s="32"/>
      <c r="B30" s="32"/>
      <c r="C30" s="35"/>
      <c r="D30" s="29">
        <f>D28+1</f>
        <v>14</v>
      </c>
      <c r="E30" s="33" t="e">
        <f>_xlfn.IFNA(INDEX($A$4:$C$67,MATCH(D30,$A$4:$A$67,0),3),"")</f>
        <v>#NAME?</v>
      </c>
      <c r="F30" s="75" t="e">
        <f>_xlfn.IFNA(INDEX($A$4:$C$67,MATCH(D30,$A$4:$A$67,0),2),"")</f>
        <v>#NAME?</v>
      </c>
      <c r="G30" s="144"/>
      <c r="H30" s="140"/>
      <c r="I30" s="132"/>
      <c r="J30" s="140"/>
      <c r="K30" s="132"/>
      <c r="L30" s="124"/>
      <c r="M30" s="124"/>
      <c r="N30" s="112"/>
      <c r="O30" s="21" t="e">
        <f>_xlfn.IFNA(INDEX($A$3:$C$66,MATCH(31,$A$3:$A$66,0),2),"")</f>
        <v>#NAME?</v>
      </c>
      <c r="P30" s="20" t="e">
        <f>_xlfn.IFNA(INDEX($A$3:$C$66,MATCH(31,$A$3:$A$66,0),3),"")</f>
        <v>#NAME?</v>
      </c>
      <c r="Q30" s="31">
        <v>31</v>
      </c>
      <c r="R30" s="29"/>
    </row>
    <row r="31" spans="1:18" ht="17.25" customHeight="1">
      <c r="A31" s="32"/>
      <c r="B31" s="32"/>
      <c r="C31" s="35"/>
      <c r="D31" s="29"/>
      <c r="E31" s="31"/>
      <c r="F31" s="46"/>
      <c r="G31" s="132">
        <v>7</v>
      </c>
      <c r="H31" s="136"/>
      <c r="I31" s="140"/>
      <c r="J31" s="140"/>
      <c r="K31" s="132"/>
      <c r="L31" s="124"/>
      <c r="M31" s="115"/>
      <c r="N31" s="112">
        <v>25</v>
      </c>
      <c r="O31" s="31"/>
      <c r="P31" s="59"/>
      <c r="Q31" s="26"/>
      <c r="R31" s="29"/>
    </row>
    <row r="32" spans="1:18" ht="17.25" customHeight="1">
      <c r="A32" s="32"/>
      <c r="B32" s="32"/>
      <c r="C32" s="35"/>
      <c r="D32" s="29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144"/>
      <c r="H32" s="140"/>
      <c r="I32" s="140"/>
      <c r="J32" s="140"/>
      <c r="K32" s="132"/>
      <c r="L32" s="112"/>
      <c r="M32" s="124"/>
      <c r="N32" s="112"/>
      <c r="O32" s="21" t="e">
        <f>_xlfn.IFNA(INDEX($A$3:$C$66,MATCH(32,$A$3:$A$66,0),2),"")</f>
        <v>#NAME?</v>
      </c>
      <c r="P32" s="20" t="e">
        <f>_xlfn.IFNA(INDEX($A$3:$C$66,MATCH(32,$A$3:$A$66,0),3),"")</f>
        <v>#NAME?</v>
      </c>
      <c r="Q32" s="29">
        <v>32</v>
      </c>
      <c r="R32" s="29"/>
    </row>
    <row r="33" spans="1:18" ht="17.25" customHeight="1">
      <c r="A33" s="32"/>
      <c r="B33" s="32"/>
      <c r="C33" s="35"/>
      <c r="D33" s="29"/>
      <c r="E33" s="31"/>
      <c r="F33" s="46"/>
      <c r="G33" s="132"/>
      <c r="H33" s="132">
        <v>21</v>
      </c>
      <c r="I33" s="136"/>
      <c r="J33" s="140"/>
      <c r="K33" s="132"/>
      <c r="L33" s="112"/>
      <c r="M33" s="124"/>
      <c r="N33" s="125"/>
      <c r="O33" s="27">
        <v>17</v>
      </c>
      <c r="Q33" s="26"/>
      <c r="R33" s="29"/>
    </row>
    <row r="34" spans="1:18" ht="17.25" customHeight="1">
      <c r="A34" s="32"/>
      <c r="B34" s="32"/>
      <c r="C34" s="35"/>
      <c r="D34" s="29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144"/>
      <c r="H34" s="140"/>
      <c r="I34" s="140"/>
      <c r="J34" s="132"/>
      <c r="K34" s="132"/>
      <c r="L34" s="112"/>
      <c r="M34" s="112"/>
      <c r="N34" s="112"/>
      <c r="O34" s="21" t="e">
        <f>_xlfn.IFNA(INDEX($A$3:$C$66,MATCH(33,$A$3:$A$66,0),2),"")</f>
        <v>#NAME?</v>
      </c>
      <c r="P34" s="20" t="e">
        <f>_xlfn.IFNA(INDEX($A$3:$C$66,MATCH(33,$A$3:$A$66,0),3),"")</f>
        <v>#NAME?</v>
      </c>
      <c r="Q34" s="29">
        <v>33</v>
      </c>
      <c r="R34" s="29"/>
    </row>
    <row r="35" spans="1:18" ht="17.25" customHeight="1">
      <c r="A35" s="32"/>
      <c r="B35" s="32"/>
      <c r="C35" s="35"/>
      <c r="D35" s="29"/>
      <c r="E35" s="31"/>
      <c r="F35" s="30"/>
      <c r="G35" s="132">
        <v>8</v>
      </c>
      <c r="H35" s="136"/>
      <c r="I35" s="140"/>
      <c r="J35" s="132"/>
      <c r="K35" s="108"/>
      <c r="L35" s="112"/>
      <c r="M35" s="112"/>
      <c r="N35" s="112"/>
      <c r="O35" s="30"/>
      <c r="P35" s="57"/>
      <c r="Q35" s="31"/>
      <c r="R35" s="29"/>
    </row>
    <row r="36" spans="1:18" ht="17.25" customHeight="1">
      <c r="A36" s="32"/>
      <c r="B36" s="32"/>
      <c r="C36" s="35"/>
      <c r="D36" s="34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144"/>
      <c r="H36" s="140"/>
      <c r="I36" s="132"/>
      <c r="J36" s="132"/>
      <c r="K36" s="108"/>
      <c r="L36" s="112"/>
      <c r="M36" s="112"/>
      <c r="N36" s="112"/>
      <c r="O36" s="30"/>
      <c r="P36" s="57"/>
      <c r="Q36" s="31"/>
      <c r="R36" s="29"/>
    </row>
    <row r="37" spans="1:10" ht="9.75">
      <c r="A37" s="37"/>
      <c r="B37" s="36"/>
      <c r="C37" s="36"/>
      <c r="D37" s="36"/>
      <c r="E37" s="74"/>
      <c r="F37" s="47"/>
      <c r="G37" s="133"/>
      <c r="H37" s="133"/>
      <c r="I37" s="133"/>
      <c r="J37" s="133"/>
    </row>
    <row r="38" spans="1:10" ht="9.75">
      <c r="A38" s="37"/>
      <c r="B38" s="36"/>
      <c r="C38" s="36"/>
      <c r="D38" s="36"/>
      <c r="E38" s="74"/>
      <c r="F38" s="47"/>
      <c r="G38" s="133"/>
      <c r="H38" s="133"/>
      <c r="I38" s="133"/>
      <c r="J38" s="133"/>
    </row>
    <row r="39" spans="1:10" ht="9.75">
      <c r="A39" s="37"/>
      <c r="B39" s="36"/>
      <c r="C39" s="36"/>
      <c r="D39" s="36"/>
      <c r="E39" s="74"/>
      <c r="F39" s="47"/>
      <c r="G39" s="133"/>
      <c r="H39" s="133"/>
      <c r="I39" s="133"/>
      <c r="J39" s="133"/>
    </row>
    <row r="40" spans="1:10" ht="9.75">
      <c r="A40" s="37"/>
      <c r="B40" s="36"/>
      <c r="C40" s="36"/>
      <c r="D40" s="36"/>
      <c r="E40" s="74"/>
      <c r="F40" s="47"/>
      <c r="G40" s="133"/>
      <c r="H40" s="133"/>
      <c r="I40" s="133"/>
      <c r="J40" s="133"/>
    </row>
    <row r="41" spans="1:10" ht="9.75">
      <c r="A41" s="37"/>
      <c r="B41" s="36"/>
      <c r="C41" s="36"/>
      <c r="D41" s="36"/>
      <c r="E41" s="74"/>
      <c r="F41" s="47"/>
      <c r="G41" s="133"/>
      <c r="H41" s="133"/>
      <c r="I41" s="133"/>
      <c r="J41" s="133"/>
    </row>
    <row r="42" spans="1:10" ht="9.75">
      <c r="A42" s="37"/>
      <c r="B42" s="36"/>
      <c r="C42" s="36"/>
      <c r="D42" s="36"/>
      <c r="E42" s="74"/>
      <c r="F42" s="47"/>
      <c r="G42" s="133"/>
      <c r="H42" s="133"/>
      <c r="I42" s="133"/>
      <c r="J42" s="133"/>
    </row>
    <row r="43" spans="1:10" ht="9.75">
      <c r="A43" s="37"/>
      <c r="B43" s="36"/>
      <c r="C43" s="36"/>
      <c r="D43" s="36"/>
      <c r="E43" s="74"/>
      <c r="F43" s="47"/>
      <c r="G43" s="133"/>
      <c r="H43" s="133"/>
      <c r="I43" s="133"/>
      <c r="J43" s="133"/>
    </row>
    <row r="44" spans="1:10" ht="9.75">
      <c r="A44" s="37"/>
      <c r="B44" s="36"/>
      <c r="C44" s="36"/>
      <c r="D44" s="36"/>
      <c r="E44" s="74"/>
      <c r="F44" s="47"/>
      <c r="G44" s="133"/>
      <c r="H44" s="133"/>
      <c r="I44" s="133"/>
      <c r="J44" s="133"/>
    </row>
    <row r="45" spans="1:10" ht="9.75">
      <c r="A45" s="37"/>
      <c r="B45" s="36"/>
      <c r="C45" s="36"/>
      <c r="D45" s="36"/>
      <c r="E45" s="74"/>
      <c r="F45" s="47"/>
      <c r="G45" s="133"/>
      <c r="H45" s="133"/>
      <c r="I45" s="133"/>
      <c r="J45" s="133"/>
    </row>
    <row r="46" spans="1:10" ht="9.75">
      <c r="A46" s="37"/>
      <c r="B46" s="36"/>
      <c r="C46" s="36"/>
      <c r="D46" s="36"/>
      <c r="E46" s="74"/>
      <c r="F46" s="47"/>
      <c r="G46" s="133"/>
      <c r="H46" s="133"/>
      <c r="I46" s="133"/>
      <c r="J46" s="133"/>
    </row>
    <row r="47" spans="1:10" ht="9.75">
      <c r="A47" s="37"/>
      <c r="B47" s="36"/>
      <c r="C47" s="36"/>
      <c r="D47" s="36"/>
      <c r="E47" s="74"/>
      <c r="F47" s="47"/>
      <c r="G47" s="133"/>
      <c r="H47" s="133"/>
      <c r="I47" s="133"/>
      <c r="J47" s="133"/>
    </row>
    <row r="48" spans="1:17" ht="9.75">
      <c r="A48" s="37"/>
      <c r="B48" s="36"/>
      <c r="C48" s="36"/>
      <c r="D48" s="36"/>
      <c r="E48" s="74"/>
      <c r="F48" s="47"/>
      <c r="G48" s="133"/>
      <c r="H48" s="133"/>
      <c r="I48" s="133"/>
      <c r="J48" s="133"/>
      <c r="Q48" s="26"/>
    </row>
    <row r="49" spans="1:17" ht="9.75">
      <c r="A49" s="37"/>
      <c r="B49" s="36"/>
      <c r="C49" s="36"/>
      <c r="D49" s="36"/>
      <c r="E49" s="74"/>
      <c r="F49" s="47"/>
      <c r="G49" s="133"/>
      <c r="H49" s="133"/>
      <c r="I49" s="133"/>
      <c r="J49" s="133"/>
      <c r="Q49" s="26"/>
    </row>
    <row r="50" spans="1:17" ht="9.75">
      <c r="A50" s="37"/>
      <c r="B50" s="36"/>
      <c r="C50" s="36"/>
      <c r="D50" s="36"/>
      <c r="E50" s="74"/>
      <c r="F50" s="47"/>
      <c r="G50" s="133"/>
      <c r="H50" s="133"/>
      <c r="I50" s="133"/>
      <c r="J50" s="133"/>
      <c r="Q50" s="26"/>
    </row>
    <row r="51" spans="1:17" ht="9.75">
      <c r="A51" s="37"/>
      <c r="B51" s="36"/>
      <c r="C51" s="36"/>
      <c r="D51" s="36"/>
      <c r="E51" s="74"/>
      <c r="F51" s="47"/>
      <c r="G51" s="133"/>
      <c r="H51" s="133"/>
      <c r="I51" s="133"/>
      <c r="J51" s="133"/>
      <c r="Q51" s="26"/>
    </row>
    <row r="52" spans="1:17" ht="9.75">
      <c r="A52" s="37"/>
      <c r="B52" s="36"/>
      <c r="C52" s="36"/>
      <c r="D52" s="36"/>
      <c r="E52" s="74"/>
      <c r="F52" s="47"/>
      <c r="G52" s="133"/>
      <c r="H52" s="133"/>
      <c r="I52" s="133"/>
      <c r="J52" s="133"/>
      <c r="Q52" s="26"/>
    </row>
    <row r="53" spans="1:17" ht="9.75">
      <c r="A53" s="37"/>
      <c r="B53" s="36"/>
      <c r="C53" s="36"/>
      <c r="D53" s="36"/>
      <c r="E53" s="74"/>
      <c r="F53" s="47"/>
      <c r="G53" s="133"/>
      <c r="H53" s="133"/>
      <c r="I53" s="133"/>
      <c r="J53" s="133"/>
      <c r="Q53" s="26"/>
    </row>
    <row r="54" spans="1:17" ht="9.75">
      <c r="A54" s="37"/>
      <c r="B54" s="36"/>
      <c r="C54" s="36"/>
      <c r="D54" s="36"/>
      <c r="E54" s="74"/>
      <c r="F54" s="47"/>
      <c r="G54" s="133"/>
      <c r="H54" s="133"/>
      <c r="I54" s="133"/>
      <c r="J54" s="133"/>
      <c r="Q54" s="26"/>
    </row>
    <row r="55" spans="1:17" ht="9.75">
      <c r="A55" s="37"/>
      <c r="B55" s="36"/>
      <c r="C55" s="36"/>
      <c r="D55" s="36"/>
      <c r="E55" s="74"/>
      <c r="F55" s="47"/>
      <c r="G55" s="133"/>
      <c r="H55" s="133"/>
      <c r="I55" s="133"/>
      <c r="J55" s="133"/>
      <c r="Q55" s="26"/>
    </row>
    <row r="56" spans="1:17" ht="9.75">
      <c r="A56" s="37"/>
      <c r="B56" s="36"/>
      <c r="C56" s="36"/>
      <c r="D56" s="36"/>
      <c r="E56" s="74"/>
      <c r="F56" s="47"/>
      <c r="G56" s="133"/>
      <c r="H56" s="133"/>
      <c r="I56" s="133"/>
      <c r="J56" s="133"/>
      <c r="Q56" s="26"/>
    </row>
    <row r="57" spans="1:17" ht="9.75">
      <c r="A57" s="37"/>
      <c r="B57" s="36"/>
      <c r="C57" s="36"/>
      <c r="D57" s="36"/>
      <c r="E57" s="74"/>
      <c r="F57" s="47"/>
      <c r="G57" s="133"/>
      <c r="H57" s="133"/>
      <c r="I57" s="133"/>
      <c r="J57" s="133"/>
      <c r="Q57" s="26"/>
    </row>
    <row r="58" spans="1:17" ht="9.75">
      <c r="A58" s="37"/>
      <c r="B58" s="36"/>
      <c r="C58" s="36"/>
      <c r="D58" s="36"/>
      <c r="E58" s="74"/>
      <c r="F58" s="47"/>
      <c r="G58" s="133"/>
      <c r="H58" s="133"/>
      <c r="I58" s="133"/>
      <c r="J58" s="133"/>
      <c r="Q58" s="26"/>
    </row>
    <row r="59" spans="1:17" ht="9.75">
      <c r="A59" s="37"/>
      <c r="B59" s="36"/>
      <c r="C59" s="36"/>
      <c r="D59" s="36"/>
      <c r="E59" s="74"/>
      <c r="F59" s="47"/>
      <c r="G59" s="133"/>
      <c r="H59" s="133"/>
      <c r="I59" s="133"/>
      <c r="J59" s="133"/>
      <c r="Q59" s="26"/>
    </row>
    <row r="60" spans="1:17" ht="9.75">
      <c r="A60" s="37"/>
      <c r="B60" s="36"/>
      <c r="C60" s="36"/>
      <c r="D60" s="36"/>
      <c r="E60" s="74"/>
      <c r="F60" s="47"/>
      <c r="G60" s="133"/>
      <c r="H60" s="133"/>
      <c r="I60" s="133"/>
      <c r="J60" s="133"/>
      <c r="Q60" s="26"/>
    </row>
    <row r="61" spans="1:17" ht="9.75">
      <c r="A61" s="37"/>
      <c r="B61" s="36"/>
      <c r="C61" s="36"/>
      <c r="D61" s="36"/>
      <c r="E61" s="74"/>
      <c r="F61" s="47"/>
      <c r="G61" s="133"/>
      <c r="H61" s="133"/>
      <c r="I61" s="133"/>
      <c r="J61" s="133"/>
      <c r="Q61" s="26"/>
    </row>
    <row r="62" spans="1:17" ht="9.75">
      <c r="A62" s="37"/>
      <c r="B62" s="36"/>
      <c r="C62" s="36"/>
      <c r="D62" s="36"/>
      <c r="E62" s="74"/>
      <c r="F62" s="47"/>
      <c r="G62" s="133"/>
      <c r="H62" s="133"/>
      <c r="I62" s="133"/>
      <c r="J62" s="133"/>
      <c r="Q62" s="26"/>
    </row>
    <row r="63" spans="1:17" ht="9.75">
      <c r="A63" s="37"/>
      <c r="B63" s="36"/>
      <c r="C63" s="36"/>
      <c r="D63" s="36"/>
      <c r="E63" s="74"/>
      <c r="F63" s="47"/>
      <c r="G63" s="133"/>
      <c r="H63" s="133"/>
      <c r="I63" s="133"/>
      <c r="J63" s="133"/>
      <c r="Q63" s="26"/>
    </row>
    <row r="64" spans="1:17" ht="9.75">
      <c r="A64" s="37"/>
      <c r="B64" s="36"/>
      <c r="C64" s="36"/>
      <c r="D64" s="36"/>
      <c r="E64" s="74"/>
      <c r="F64" s="47"/>
      <c r="G64" s="133"/>
      <c r="H64" s="133"/>
      <c r="I64" s="133"/>
      <c r="J64" s="133"/>
      <c r="Q64" s="26"/>
    </row>
    <row r="65" spans="1:17" ht="9.75">
      <c r="A65" s="37"/>
      <c r="B65" s="36"/>
      <c r="C65" s="36"/>
      <c r="D65" s="36"/>
      <c r="E65" s="74"/>
      <c r="F65" s="47"/>
      <c r="G65" s="133"/>
      <c r="H65" s="133"/>
      <c r="I65" s="133"/>
      <c r="J65" s="133"/>
      <c r="Q65" s="26"/>
    </row>
    <row r="66" spans="1:17" ht="9.75">
      <c r="A66" s="37"/>
      <c r="B66" s="36"/>
      <c r="C66" s="36"/>
      <c r="D66" s="36"/>
      <c r="E66" s="74"/>
      <c r="F66" s="47"/>
      <c r="G66" s="133"/>
      <c r="H66" s="133"/>
      <c r="I66" s="133"/>
      <c r="J66" s="133"/>
      <c r="Q66" s="26"/>
    </row>
    <row r="67" spans="1:17" ht="9.75">
      <c r="A67" s="37"/>
      <c r="B67" s="36"/>
      <c r="C67" s="36"/>
      <c r="D67" s="36"/>
      <c r="E67" s="74"/>
      <c r="F67" s="47"/>
      <c r="G67" s="133"/>
      <c r="H67" s="133"/>
      <c r="I67" s="133"/>
      <c r="J67" s="133"/>
      <c r="Q67" s="26"/>
    </row>
    <row r="68" spans="4:17" ht="9.75">
      <c r="D68" s="36"/>
      <c r="E68" s="74"/>
      <c r="F68" s="47"/>
      <c r="G68" s="133"/>
      <c r="H68" s="133"/>
      <c r="I68" s="133"/>
      <c r="J68" s="133"/>
      <c r="Q68" s="26"/>
    </row>
    <row r="69" spans="4:17" ht="9.75">
      <c r="D69" s="36"/>
      <c r="E69" s="74"/>
      <c r="F69" s="47"/>
      <c r="G69" s="133"/>
      <c r="H69" s="133"/>
      <c r="I69" s="133"/>
      <c r="J69" s="133"/>
      <c r="Q69" s="26"/>
    </row>
    <row r="70" spans="4:17" ht="9.75">
      <c r="D70" s="36"/>
      <c r="E70" s="74"/>
      <c r="F70" s="47"/>
      <c r="G70" s="133"/>
      <c r="H70" s="133"/>
      <c r="I70" s="133"/>
      <c r="J70" s="133"/>
      <c r="Q70" s="26"/>
    </row>
    <row r="71" spans="4:17" ht="9.75">
      <c r="D71" s="36"/>
      <c r="E71" s="74"/>
      <c r="F71" s="47"/>
      <c r="G71" s="133"/>
      <c r="H71" s="133"/>
      <c r="I71" s="133"/>
      <c r="J71" s="133"/>
      <c r="Q71" s="26"/>
    </row>
    <row r="72" spans="4:17" ht="9.75">
      <c r="D72" s="36"/>
      <c r="E72" s="74"/>
      <c r="F72" s="47"/>
      <c r="G72" s="133"/>
      <c r="H72" s="133"/>
      <c r="I72" s="133"/>
      <c r="J72" s="133"/>
      <c r="Q72" s="26"/>
    </row>
    <row r="73" spans="4:17" ht="9.75">
      <c r="D73" s="36"/>
      <c r="E73" s="74"/>
      <c r="F73" s="47"/>
      <c r="G73" s="133"/>
      <c r="H73" s="133"/>
      <c r="I73" s="133"/>
      <c r="J73" s="133"/>
      <c r="Q73" s="26"/>
    </row>
    <row r="74" spans="4:17" ht="9.75">
      <c r="D74" s="36"/>
      <c r="E74" s="74"/>
      <c r="F74" s="47"/>
      <c r="G74" s="133"/>
      <c r="H74" s="133"/>
      <c r="I74" s="133"/>
      <c r="J74" s="133"/>
      <c r="Q74" s="26"/>
    </row>
    <row r="75" spans="4:17" ht="9.75">
      <c r="D75" s="36"/>
      <c r="E75" s="74"/>
      <c r="F75" s="47"/>
      <c r="G75" s="133"/>
      <c r="H75" s="133"/>
      <c r="I75" s="133"/>
      <c r="J75" s="133"/>
      <c r="Q75" s="26"/>
    </row>
    <row r="76" spans="4:17" ht="9.75">
      <c r="D76" s="36"/>
      <c r="E76" s="74"/>
      <c r="F76" s="47"/>
      <c r="G76" s="133"/>
      <c r="H76" s="133"/>
      <c r="I76" s="133"/>
      <c r="J76" s="133"/>
      <c r="Q76" s="26"/>
    </row>
    <row r="77" spans="4:17" ht="9.75">
      <c r="D77" s="36"/>
      <c r="E77" s="74"/>
      <c r="F77" s="47"/>
      <c r="G77" s="133"/>
      <c r="H77" s="133"/>
      <c r="I77" s="133"/>
      <c r="J77" s="133"/>
      <c r="Q77" s="26"/>
    </row>
    <row r="78" spans="4:17" ht="9.75">
      <c r="D78" s="36"/>
      <c r="E78" s="74"/>
      <c r="F78" s="47"/>
      <c r="G78" s="133"/>
      <c r="H78" s="133"/>
      <c r="I78" s="133"/>
      <c r="J78" s="133"/>
      <c r="Q78" s="26"/>
    </row>
    <row r="79" spans="4:17" ht="9.75">
      <c r="D79" s="36"/>
      <c r="E79" s="74"/>
      <c r="F79" s="47"/>
      <c r="G79" s="133"/>
      <c r="H79" s="133"/>
      <c r="I79" s="133"/>
      <c r="J79" s="133"/>
      <c r="Q79" s="26"/>
    </row>
    <row r="80" spans="4:17" ht="9.75">
      <c r="D80" s="36"/>
      <c r="E80" s="74"/>
      <c r="F80" s="47"/>
      <c r="G80" s="133"/>
      <c r="H80" s="133"/>
      <c r="I80" s="133"/>
      <c r="J80" s="133"/>
      <c r="Q80" s="26"/>
    </row>
    <row r="81" spans="4:17" ht="9.75">
      <c r="D81" s="36"/>
      <c r="E81" s="74"/>
      <c r="F81" s="47"/>
      <c r="G81" s="133"/>
      <c r="H81" s="133"/>
      <c r="I81" s="133"/>
      <c r="J81" s="133"/>
      <c r="Q81" s="26"/>
    </row>
    <row r="82" spans="4:17" ht="9.75">
      <c r="D82" s="36"/>
      <c r="E82" s="74"/>
      <c r="F82" s="47"/>
      <c r="G82" s="133"/>
      <c r="H82" s="133"/>
      <c r="I82" s="133"/>
      <c r="J82" s="133"/>
      <c r="Q82" s="26"/>
    </row>
    <row r="83" spans="4:17" ht="9.75">
      <c r="D83" s="36"/>
      <c r="E83" s="74"/>
      <c r="F83" s="47"/>
      <c r="G83" s="133"/>
      <c r="H83" s="133"/>
      <c r="I83" s="133"/>
      <c r="J83" s="133"/>
      <c r="Q83" s="26"/>
    </row>
    <row r="84" spans="4:17" ht="9.75">
      <c r="D84" s="36"/>
      <c r="E84" s="74"/>
      <c r="F84" s="47"/>
      <c r="G84" s="133"/>
      <c r="H84" s="133"/>
      <c r="I84" s="133"/>
      <c r="J84" s="133"/>
      <c r="Q84" s="26"/>
    </row>
    <row r="85" spans="4:17" ht="9.75">
      <c r="D85" s="36"/>
      <c r="E85" s="74"/>
      <c r="F85" s="47"/>
      <c r="G85" s="133"/>
      <c r="H85" s="133"/>
      <c r="I85" s="133"/>
      <c r="J85" s="133"/>
      <c r="Q85" s="26"/>
    </row>
    <row r="86" spans="4:17" ht="9.75">
      <c r="D86" s="36"/>
      <c r="E86" s="74"/>
      <c r="F86" s="47"/>
      <c r="G86" s="133"/>
      <c r="H86" s="133"/>
      <c r="I86" s="133"/>
      <c r="J86" s="133"/>
      <c r="Q86" s="26"/>
    </row>
    <row r="87" spans="4:17" ht="9.75">
      <c r="D87" s="36"/>
      <c r="E87" s="74"/>
      <c r="F87" s="47"/>
      <c r="G87" s="133"/>
      <c r="H87" s="133"/>
      <c r="I87" s="133"/>
      <c r="J87" s="133"/>
      <c r="Q87" s="26"/>
    </row>
    <row r="88" spans="4:17" ht="9.75">
      <c r="D88" s="36"/>
      <c r="E88" s="74"/>
      <c r="F88" s="47"/>
      <c r="G88" s="133"/>
      <c r="H88" s="133"/>
      <c r="I88" s="133"/>
      <c r="J88" s="133"/>
      <c r="Q88" s="26"/>
    </row>
    <row r="89" spans="4:17" ht="9.75">
      <c r="D89" s="36"/>
      <c r="E89" s="74"/>
      <c r="F89" s="47"/>
      <c r="G89" s="133"/>
      <c r="H89" s="133"/>
      <c r="I89" s="133"/>
      <c r="J89" s="133"/>
      <c r="Q89" s="26"/>
    </row>
    <row r="90" spans="4:17" ht="9.75">
      <c r="D90" s="36"/>
      <c r="E90" s="74"/>
      <c r="F90" s="47"/>
      <c r="G90" s="133"/>
      <c r="H90" s="133"/>
      <c r="I90" s="133"/>
      <c r="J90" s="133"/>
      <c r="Q90" s="26"/>
    </row>
    <row r="91" spans="4:17" ht="9.75">
      <c r="D91" s="36"/>
      <c r="E91" s="74"/>
      <c r="F91" s="47"/>
      <c r="G91" s="133"/>
      <c r="H91" s="133"/>
      <c r="I91" s="133"/>
      <c r="J91" s="133"/>
      <c r="Q91" s="26"/>
    </row>
    <row r="92" spans="4:17" ht="9.75">
      <c r="D92" s="36"/>
      <c r="E92" s="74"/>
      <c r="F92" s="47"/>
      <c r="G92" s="133"/>
      <c r="H92" s="133"/>
      <c r="I92" s="133"/>
      <c r="J92" s="133"/>
      <c r="Q92" s="26"/>
    </row>
    <row r="93" spans="4:17" ht="9.75">
      <c r="D93" s="36"/>
      <c r="E93" s="74"/>
      <c r="F93" s="47"/>
      <c r="G93" s="133"/>
      <c r="H93" s="133"/>
      <c r="I93" s="133"/>
      <c r="J93" s="133"/>
      <c r="Q93" s="26"/>
    </row>
    <row r="94" spans="4:17" ht="9.75">
      <c r="D94" s="36"/>
      <c r="E94" s="74"/>
      <c r="F94" s="47"/>
      <c r="G94" s="133"/>
      <c r="H94" s="133"/>
      <c r="I94" s="133"/>
      <c r="J94" s="133"/>
      <c r="Q94" s="26"/>
    </row>
    <row r="95" spans="4:17" ht="9.75">
      <c r="D95" s="36"/>
      <c r="E95" s="74"/>
      <c r="F95" s="47"/>
      <c r="G95" s="133"/>
      <c r="H95" s="133"/>
      <c r="I95" s="133"/>
      <c r="J95" s="133"/>
      <c r="Q95" s="26"/>
    </row>
    <row r="96" spans="4:17" ht="9.75">
      <c r="D96" s="36"/>
      <c r="E96" s="74"/>
      <c r="F96" s="47"/>
      <c r="G96" s="133"/>
      <c r="H96" s="133"/>
      <c r="I96" s="133"/>
      <c r="J96" s="133"/>
      <c r="Q96" s="26"/>
    </row>
    <row r="97" spans="4:17" ht="9.75">
      <c r="D97" s="36"/>
      <c r="E97" s="74"/>
      <c r="F97" s="47"/>
      <c r="G97" s="133"/>
      <c r="H97" s="133"/>
      <c r="I97" s="133"/>
      <c r="J97" s="133"/>
      <c r="Q97" s="26"/>
    </row>
    <row r="98" spans="4:17" ht="9.75">
      <c r="D98" s="36"/>
      <c r="E98" s="74"/>
      <c r="F98" s="47"/>
      <c r="G98" s="133"/>
      <c r="H98" s="133"/>
      <c r="I98" s="133"/>
      <c r="J98" s="133"/>
      <c r="Q98" s="26"/>
    </row>
    <row r="99" spans="4:17" ht="9.75">
      <c r="D99" s="36"/>
      <c r="E99" s="74"/>
      <c r="F99" s="47"/>
      <c r="G99" s="133"/>
      <c r="H99" s="133"/>
      <c r="I99" s="133"/>
      <c r="J99" s="133"/>
      <c r="Q99" s="26"/>
    </row>
    <row r="100" spans="4:17" ht="9.75">
      <c r="D100" s="36"/>
      <c r="E100" s="74"/>
      <c r="F100" s="47"/>
      <c r="G100" s="133"/>
      <c r="H100" s="133"/>
      <c r="I100" s="133"/>
      <c r="J100" s="133"/>
      <c r="Q100" s="26"/>
    </row>
    <row r="101" spans="4:17" ht="9.75">
      <c r="D101" s="36"/>
      <c r="E101" s="74"/>
      <c r="F101" s="47"/>
      <c r="G101" s="133"/>
      <c r="H101" s="133"/>
      <c r="I101" s="133"/>
      <c r="J101" s="133"/>
      <c r="Q101" s="26"/>
    </row>
    <row r="102" spans="4:17" ht="9.75">
      <c r="D102" s="36"/>
      <c r="E102" s="74"/>
      <c r="F102" s="47"/>
      <c r="G102" s="133"/>
      <c r="H102" s="133"/>
      <c r="I102" s="133"/>
      <c r="J102" s="133"/>
      <c r="Q102" s="26"/>
    </row>
    <row r="103" spans="4:17" ht="9.75">
      <c r="D103" s="36"/>
      <c r="E103" s="74"/>
      <c r="F103" s="47"/>
      <c r="G103" s="133"/>
      <c r="H103" s="133"/>
      <c r="I103" s="133"/>
      <c r="J103" s="133"/>
      <c r="Q103" s="26"/>
    </row>
    <row r="104" spans="4:17" ht="9.75">
      <c r="D104" s="36"/>
      <c r="E104" s="74"/>
      <c r="F104" s="47"/>
      <c r="G104" s="133"/>
      <c r="H104" s="133"/>
      <c r="I104" s="133"/>
      <c r="J104" s="133"/>
      <c r="Q104" s="26"/>
    </row>
    <row r="105" spans="4:17" ht="9.75">
      <c r="D105" s="36"/>
      <c r="E105" s="74"/>
      <c r="F105" s="47"/>
      <c r="G105" s="133"/>
      <c r="H105" s="133"/>
      <c r="I105" s="133"/>
      <c r="J105" s="133"/>
      <c r="Q105" s="26"/>
    </row>
    <row r="106" spans="4:17" ht="9.75">
      <c r="D106" s="36"/>
      <c r="E106" s="74"/>
      <c r="F106" s="47"/>
      <c r="G106" s="133"/>
      <c r="H106" s="133"/>
      <c r="I106" s="133"/>
      <c r="J106" s="133"/>
      <c r="Q106" s="26"/>
    </row>
    <row r="107" spans="4:17" ht="9.75">
      <c r="D107" s="36"/>
      <c r="E107" s="74"/>
      <c r="F107" s="47"/>
      <c r="G107" s="133"/>
      <c r="H107" s="133"/>
      <c r="I107" s="133"/>
      <c r="J107" s="133"/>
      <c r="Q107" s="26"/>
    </row>
    <row r="108" spans="4:17" ht="9.75">
      <c r="D108" s="36"/>
      <c r="E108" s="74"/>
      <c r="F108" s="47"/>
      <c r="G108" s="133"/>
      <c r="H108" s="133"/>
      <c r="I108" s="133"/>
      <c r="J108" s="133"/>
      <c r="Q108" s="26"/>
    </row>
    <row r="109" spans="4:17" ht="9.75">
      <c r="D109" s="36"/>
      <c r="E109" s="74"/>
      <c r="F109" s="47"/>
      <c r="G109" s="133"/>
      <c r="H109" s="133"/>
      <c r="I109" s="133"/>
      <c r="J109" s="133"/>
      <c r="Q109" s="26"/>
    </row>
    <row r="110" spans="4:17" ht="9.75">
      <c r="D110" s="36"/>
      <c r="E110" s="74"/>
      <c r="F110" s="47"/>
      <c r="G110" s="133"/>
      <c r="H110" s="133"/>
      <c r="I110" s="133"/>
      <c r="J110" s="133"/>
      <c r="Q110" s="26"/>
    </row>
    <row r="111" spans="4:17" ht="9.75">
      <c r="D111" s="36"/>
      <c r="E111" s="74"/>
      <c r="F111" s="47"/>
      <c r="G111" s="133"/>
      <c r="H111" s="133"/>
      <c r="I111" s="133"/>
      <c r="J111" s="133"/>
      <c r="Q111" s="26"/>
    </row>
    <row r="112" spans="4:17" ht="9.75">
      <c r="D112" s="36"/>
      <c r="E112" s="74"/>
      <c r="F112" s="47"/>
      <c r="G112" s="133"/>
      <c r="H112" s="133"/>
      <c r="I112" s="133"/>
      <c r="J112" s="133"/>
      <c r="Q112" s="26"/>
    </row>
    <row r="113" spans="4:17" ht="9.75">
      <c r="D113" s="36"/>
      <c r="E113" s="74"/>
      <c r="F113" s="47"/>
      <c r="G113" s="133"/>
      <c r="H113" s="133"/>
      <c r="I113" s="133"/>
      <c r="J113" s="133"/>
      <c r="Q113" s="26"/>
    </row>
    <row r="114" spans="4:17" ht="9.75">
      <c r="D114" s="36"/>
      <c r="E114" s="74"/>
      <c r="F114" s="47"/>
      <c r="G114" s="133"/>
      <c r="H114" s="133"/>
      <c r="I114" s="133"/>
      <c r="J114" s="133"/>
      <c r="Q114" s="26"/>
    </row>
    <row r="115" spans="4:17" ht="9.75">
      <c r="D115" s="36"/>
      <c r="E115" s="74"/>
      <c r="F115" s="47"/>
      <c r="G115" s="133"/>
      <c r="H115" s="133"/>
      <c r="I115" s="133"/>
      <c r="J115" s="133"/>
      <c r="Q115" s="26"/>
    </row>
    <row r="116" spans="4:17" ht="9.75">
      <c r="D116" s="36"/>
      <c r="E116" s="74"/>
      <c r="F116" s="47"/>
      <c r="G116" s="133"/>
      <c r="H116" s="133"/>
      <c r="I116" s="133"/>
      <c r="J116" s="133"/>
      <c r="Q116" s="26"/>
    </row>
    <row r="117" spans="4:17" ht="9.75">
      <c r="D117" s="36"/>
      <c r="E117" s="74"/>
      <c r="F117" s="47"/>
      <c r="G117" s="133"/>
      <c r="H117" s="133"/>
      <c r="I117" s="133"/>
      <c r="J117" s="133"/>
      <c r="Q117" s="26"/>
    </row>
    <row r="118" spans="4:17" ht="9.75">
      <c r="D118" s="36"/>
      <c r="E118" s="74"/>
      <c r="F118" s="47"/>
      <c r="G118" s="133"/>
      <c r="H118" s="133"/>
      <c r="I118" s="133"/>
      <c r="J118" s="133"/>
      <c r="Q118" s="26"/>
    </row>
    <row r="119" spans="4:17" ht="9.75">
      <c r="D119" s="36"/>
      <c r="E119" s="74"/>
      <c r="F119" s="47"/>
      <c r="G119" s="133"/>
      <c r="H119" s="133"/>
      <c r="I119" s="133"/>
      <c r="J119" s="133"/>
      <c r="Q119" s="26"/>
    </row>
    <row r="120" spans="4:17" ht="9.75">
      <c r="D120" s="36"/>
      <c r="E120" s="74"/>
      <c r="F120" s="47"/>
      <c r="G120" s="133"/>
      <c r="H120" s="133"/>
      <c r="I120" s="133"/>
      <c r="J120" s="133"/>
      <c r="Q120" s="26"/>
    </row>
    <row r="121" spans="4:17" ht="9.75">
      <c r="D121" s="36"/>
      <c r="E121" s="74"/>
      <c r="F121" s="47"/>
      <c r="G121" s="133"/>
      <c r="H121" s="133"/>
      <c r="I121" s="133"/>
      <c r="J121" s="133"/>
      <c r="Q121" s="26"/>
    </row>
    <row r="122" spans="4:17" ht="9.75">
      <c r="D122" s="36"/>
      <c r="E122" s="74"/>
      <c r="F122" s="47"/>
      <c r="G122" s="133"/>
      <c r="H122" s="133"/>
      <c r="I122" s="133"/>
      <c r="J122" s="133"/>
      <c r="Q122" s="26"/>
    </row>
    <row r="123" spans="4:17" ht="9.75">
      <c r="D123" s="36"/>
      <c r="E123" s="74"/>
      <c r="F123" s="47"/>
      <c r="G123" s="133"/>
      <c r="H123" s="133"/>
      <c r="I123" s="133"/>
      <c r="J123" s="133"/>
      <c r="Q123" s="26"/>
    </row>
    <row r="124" spans="4:17" ht="9.75">
      <c r="D124" s="36"/>
      <c r="E124" s="74"/>
      <c r="F124" s="47"/>
      <c r="G124" s="133"/>
      <c r="H124" s="133"/>
      <c r="I124" s="133"/>
      <c r="J124" s="133"/>
      <c r="Q124" s="26"/>
    </row>
    <row r="125" spans="4:17" ht="9.75">
      <c r="D125" s="36"/>
      <c r="E125" s="74"/>
      <c r="F125" s="47"/>
      <c r="G125" s="133"/>
      <c r="H125" s="133"/>
      <c r="I125" s="133"/>
      <c r="J125" s="133"/>
      <c r="Q125" s="26"/>
    </row>
    <row r="126" spans="4:17" ht="9.75">
      <c r="D126" s="36"/>
      <c r="E126" s="74"/>
      <c r="F126" s="47"/>
      <c r="G126" s="133"/>
      <c r="H126" s="133"/>
      <c r="I126" s="133"/>
      <c r="J126" s="133"/>
      <c r="Q126" s="26"/>
    </row>
    <row r="127" spans="4:17" ht="9.75">
      <c r="D127" s="36"/>
      <c r="E127" s="74"/>
      <c r="F127" s="47"/>
      <c r="G127" s="133"/>
      <c r="H127" s="133"/>
      <c r="I127" s="133"/>
      <c r="J127" s="133"/>
      <c r="Q127" s="26"/>
    </row>
    <row r="128" spans="4:17" ht="9.75">
      <c r="D128" s="36"/>
      <c r="E128" s="74"/>
      <c r="F128" s="47"/>
      <c r="G128" s="133"/>
      <c r="H128" s="133"/>
      <c r="I128" s="133"/>
      <c r="J128" s="133"/>
      <c r="Q128" s="26"/>
    </row>
    <row r="129" spans="4:17" ht="9.75">
      <c r="D129" s="36"/>
      <c r="E129" s="74"/>
      <c r="F129" s="47"/>
      <c r="G129" s="133"/>
      <c r="H129" s="133"/>
      <c r="I129" s="133"/>
      <c r="J129" s="133"/>
      <c r="Q129" s="26"/>
    </row>
    <row r="130" spans="4:17" ht="9.75">
      <c r="D130" s="36"/>
      <c r="E130" s="74"/>
      <c r="F130" s="47"/>
      <c r="G130" s="133"/>
      <c r="H130" s="133"/>
      <c r="I130" s="133"/>
      <c r="J130" s="133"/>
      <c r="Q130" s="26"/>
    </row>
    <row r="131" spans="4:17" ht="9.75">
      <c r="D131" s="36"/>
      <c r="E131" s="74"/>
      <c r="F131" s="47"/>
      <c r="G131" s="133"/>
      <c r="H131" s="133"/>
      <c r="I131" s="133"/>
      <c r="J131" s="133"/>
      <c r="Q131" s="26"/>
    </row>
    <row r="132" spans="4:17" ht="9.75">
      <c r="D132" s="36"/>
      <c r="E132" s="74"/>
      <c r="F132" s="47"/>
      <c r="G132" s="133"/>
      <c r="H132" s="133"/>
      <c r="I132" s="133"/>
      <c r="J132" s="133"/>
      <c r="Q132" s="26"/>
    </row>
  </sheetData>
  <sheetProtection/>
  <printOptions/>
  <pageMargins left="0.17" right="0.17" top="0.17" bottom="0.17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132"/>
  <sheetViews>
    <sheetView zoomScale="115" zoomScaleNormal="115" zoomScalePageLayoutView="0" workbookViewId="0" topLeftCell="D1">
      <selection activeCell="P6" sqref="P6:Q6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150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4" width="3.6640625" style="148" customWidth="1"/>
    <col min="15" max="15" width="3.6640625" style="27" customWidth="1"/>
    <col min="16" max="16" width="8.4453125" style="45" customWidth="1"/>
    <col min="17" max="17" width="14.77734375" style="61" customWidth="1"/>
    <col min="18" max="18" width="1.88671875" style="148" customWidth="1"/>
    <col min="19" max="16384" width="8.88671875" style="26" customWidth="1"/>
  </cols>
  <sheetData>
    <row r="1" ht="16.5" customHeight="1"/>
    <row r="2" ht="16.5" customHeight="1"/>
    <row r="3" spans="1:18" ht="16.5" customHeight="1">
      <c r="A3" s="28" t="s">
        <v>0</v>
      </c>
      <c r="B3" s="28" t="s">
        <v>26</v>
      </c>
      <c r="C3" s="28" t="s">
        <v>27</v>
      </c>
      <c r="D3" s="151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31"/>
      <c r="P3" s="38" t="s">
        <v>28</v>
      </c>
      <c r="Q3" s="77" t="s">
        <v>29</v>
      </c>
      <c r="R3" s="149"/>
    </row>
    <row r="4" spans="1:18" ht="16.5" customHeight="1">
      <c r="A4" s="32"/>
      <c r="B4" s="32"/>
      <c r="C4" s="33"/>
      <c r="D4" s="151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156"/>
      <c r="H4" s="157"/>
      <c r="I4" s="158"/>
      <c r="J4" s="158"/>
      <c r="K4" s="151"/>
      <c r="L4" s="149"/>
      <c r="M4" s="159"/>
      <c r="N4" s="159"/>
      <c r="O4" s="73"/>
      <c r="P4" s="147" t="e">
        <f>_xlfn.IFNA(INDEX($A$3:$C$66,MATCH(18,$A$3:$A$66,0),2),"")</f>
        <v>#NAME?</v>
      </c>
      <c r="Q4" s="146" t="e">
        <f>_xlfn.IFNA(INDEX($A$3:$C$66,MATCH(18,$A$3:$A$66,0),3),"")</f>
        <v>#NAME?</v>
      </c>
      <c r="R4" s="149">
        <v>18</v>
      </c>
    </row>
    <row r="5" spans="1:18" ht="16.5" customHeight="1">
      <c r="A5" s="32"/>
      <c r="B5" s="32"/>
      <c r="C5" s="35"/>
      <c r="D5" s="151"/>
      <c r="E5" s="31"/>
      <c r="F5" s="46"/>
      <c r="G5" s="158">
        <v>10</v>
      </c>
      <c r="H5" s="160"/>
      <c r="I5" s="157"/>
      <c r="J5" s="158"/>
      <c r="K5" s="152"/>
      <c r="L5" s="159"/>
      <c r="M5" s="161"/>
      <c r="N5" s="162"/>
      <c r="O5" s="50">
        <v>11</v>
      </c>
      <c r="P5" s="31"/>
      <c r="Q5" s="23"/>
      <c r="R5" s="149"/>
    </row>
    <row r="6" spans="1:18" ht="16.5" customHeight="1">
      <c r="A6" s="32"/>
      <c r="B6" s="32"/>
      <c r="C6" s="35"/>
      <c r="D6" s="151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157"/>
      <c r="H6" s="157"/>
      <c r="I6" s="157"/>
      <c r="J6" s="158"/>
      <c r="K6" s="152"/>
      <c r="L6" s="159"/>
      <c r="M6" s="161"/>
      <c r="N6" s="159"/>
      <c r="O6" s="73"/>
      <c r="P6" s="147" t="e">
        <f>_xlfn.IFNA(INDEX($A$3:$C$66,MATCH(19,$A$3:$A$66,0),2),"")</f>
        <v>#NAME?</v>
      </c>
      <c r="Q6" s="146" t="e">
        <f>_xlfn.IFNA(INDEX($A$3:$C$66,MATCH(19,$A$3:$A$66,0),3),"")</f>
        <v>#NAME?</v>
      </c>
      <c r="R6" s="149">
        <v>19</v>
      </c>
    </row>
    <row r="7" spans="1:18" ht="16.5" customHeight="1">
      <c r="A7" s="32"/>
      <c r="B7" s="32"/>
      <c r="C7" s="35"/>
      <c r="D7" s="151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>
        <v>23</v>
      </c>
      <c r="O7" s="50"/>
      <c r="P7" s="31"/>
      <c r="Q7" s="23"/>
      <c r="R7" s="149"/>
    </row>
    <row r="8" spans="1:18" ht="16.5" customHeight="1">
      <c r="A8" s="32"/>
      <c r="B8" s="32"/>
      <c r="C8" s="35"/>
      <c r="D8" s="151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157"/>
      <c r="H8" s="158">
        <v>19</v>
      </c>
      <c r="I8" s="160"/>
      <c r="J8" s="157"/>
      <c r="K8" s="152"/>
      <c r="L8" s="161"/>
      <c r="M8" s="162"/>
      <c r="N8" s="159"/>
      <c r="O8" s="73"/>
      <c r="P8" s="147" t="e">
        <f>_xlfn.IFNA(INDEX($A$3:$C$66,MATCH(20,$A$3:$A$66,0),2),"")</f>
        <v>#NAME?</v>
      </c>
      <c r="Q8" s="146" t="e">
        <f>_xlfn.IFNA(INDEX($A$3:$C$66,MATCH(20,$A$3:$A$66,0),3),"")</f>
        <v>#NAME?</v>
      </c>
      <c r="R8" s="149">
        <v>20</v>
      </c>
    </row>
    <row r="9" spans="1:18" ht="16.5" customHeight="1">
      <c r="A9" s="32"/>
      <c r="B9" s="32"/>
      <c r="C9" s="35"/>
      <c r="D9" s="151"/>
      <c r="E9" s="31"/>
      <c r="F9" s="46"/>
      <c r="G9" s="158"/>
      <c r="H9" s="158"/>
      <c r="I9" s="157"/>
      <c r="J9" s="157"/>
      <c r="K9" s="152"/>
      <c r="L9" s="161"/>
      <c r="M9" s="161"/>
      <c r="N9" s="162"/>
      <c r="O9" s="50">
        <v>12</v>
      </c>
      <c r="P9" s="31"/>
      <c r="Q9" s="23"/>
      <c r="R9" s="149"/>
    </row>
    <row r="10" spans="1:18" ht="16.5" customHeight="1">
      <c r="A10" s="32"/>
      <c r="B10" s="32"/>
      <c r="C10" s="35"/>
      <c r="D10" s="151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156"/>
      <c r="H10" s="157"/>
      <c r="I10" s="157"/>
      <c r="J10" s="157"/>
      <c r="K10" s="152"/>
      <c r="L10" s="161"/>
      <c r="M10" s="159"/>
      <c r="N10" s="159"/>
      <c r="O10" s="73"/>
      <c r="P10" s="147" t="e">
        <f>_xlfn.IFNA(INDEX($A$3:$C$66,MATCH(21,$A$3:$A$66,0),2),"")</f>
        <v>#NAME?</v>
      </c>
      <c r="Q10" s="146" t="e">
        <f>_xlfn.IFNA(INDEX($A$3:$C$66,MATCH(21,$A$3:$A$66,0),3),"")</f>
        <v>#NAME?</v>
      </c>
      <c r="R10" s="149">
        <v>21</v>
      </c>
    </row>
    <row r="11" spans="1:18" ht="16.5" customHeight="1">
      <c r="A11" s="32"/>
      <c r="B11" s="32"/>
      <c r="C11" s="35"/>
      <c r="D11" s="151"/>
      <c r="E11" s="31"/>
      <c r="F11" s="30"/>
      <c r="G11" s="158">
        <v>3</v>
      </c>
      <c r="H11" s="160"/>
      <c r="I11" s="157">
        <v>27</v>
      </c>
      <c r="J11" s="163"/>
      <c r="K11" s="152"/>
      <c r="L11" s="164"/>
      <c r="M11" s="159">
        <v>29</v>
      </c>
      <c r="N11" s="159"/>
      <c r="O11" s="50"/>
      <c r="P11" s="31"/>
      <c r="Q11" s="23"/>
      <c r="R11" s="149"/>
    </row>
    <row r="12" spans="1:18" ht="16.5" customHeight="1">
      <c r="A12" s="32"/>
      <c r="B12" s="32"/>
      <c r="C12" s="35"/>
      <c r="D12" s="151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156"/>
      <c r="H12" s="157"/>
      <c r="I12" s="158"/>
      <c r="J12" s="165"/>
      <c r="K12" s="152"/>
      <c r="L12" s="166"/>
      <c r="M12" s="159"/>
      <c r="N12" s="159"/>
      <c r="O12" s="73"/>
      <c r="P12" s="147" t="e">
        <f>_xlfn.IFNA(INDEX($A$3:$C$66,MATCH(22,$A$3:$A$66,0),2),"")</f>
        <v>#NAME?</v>
      </c>
      <c r="Q12" s="146" t="e">
        <f>_xlfn.IFNA(INDEX($A$3:$C$66,MATCH(22,$A$3:$A$66,0),3),"")</f>
        <v>#NAME?</v>
      </c>
      <c r="R12" s="149">
        <v>22</v>
      </c>
    </row>
    <row r="13" spans="1:22" ht="16.5" customHeight="1">
      <c r="A13" s="32"/>
      <c r="B13" s="32"/>
      <c r="C13" s="35"/>
      <c r="D13" s="151"/>
      <c r="E13" s="31"/>
      <c r="F13" s="46"/>
      <c r="G13" s="158"/>
      <c r="H13" s="158"/>
      <c r="I13" s="158"/>
      <c r="J13" s="165"/>
      <c r="K13" s="152"/>
      <c r="L13" s="166"/>
      <c r="M13" s="161"/>
      <c r="N13" s="162"/>
      <c r="O13" s="50">
        <v>13</v>
      </c>
      <c r="P13" s="31"/>
      <c r="Q13" s="18"/>
      <c r="R13" s="149"/>
      <c r="V13" s="41"/>
    </row>
    <row r="14" spans="1:18" ht="16.5" customHeight="1">
      <c r="A14" s="32"/>
      <c r="B14" s="32"/>
      <c r="C14" s="35"/>
      <c r="D14" s="151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156"/>
      <c r="H14" s="157"/>
      <c r="I14" s="158"/>
      <c r="J14" s="165"/>
      <c r="K14" s="152"/>
      <c r="L14" s="166"/>
      <c r="M14" s="161"/>
      <c r="N14" s="159"/>
      <c r="O14" s="73"/>
      <c r="P14" s="147" t="e">
        <f>_xlfn.IFNA(INDEX($A$3:$C$66,MATCH(23,$A$3:$A$66,0),2),"")</f>
        <v>#NAME?</v>
      </c>
      <c r="Q14" s="146" t="e">
        <f>_xlfn.IFNA(INDEX($A$3:$C$66,MATCH(23,$A$3:$A$66,0),3),"")</f>
        <v>#NAME?</v>
      </c>
      <c r="R14" s="149">
        <v>23</v>
      </c>
    </row>
    <row r="15" spans="1:18" ht="16.5" customHeight="1">
      <c r="A15" s="32"/>
      <c r="B15" s="32"/>
      <c r="C15" s="35"/>
      <c r="D15" s="151"/>
      <c r="E15" s="31"/>
      <c r="F15" s="46"/>
      <c r="G15" s="158">
        <v>4</v>
      </c>
      <c r="H15" s="160"/>
      <c r="I15" s="157"/>
      <c r="J15" s="165"/>
      <c r="K15" s="152"/>
      <c r="L15" s="166"/>
      <c r="M15" s="161"/>
      <c r="N15" s="159">
        <v>24</v>
      </c>
      <c r="O15" s="50"/>
      <c r="P15" s="31"/>
      <c r="Q15" s="23"/>
      <c r="R15" s="149"/>
    </row>
    <row r="16" spans="1:18" ht="16.5" customHeight="1">
      <c r="A16" s="32"/>
      <c r="B16" s="32"/>
      <c r="C16" s="35"/>
      <c r="D16" s="151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156"/>
      <c r="H16" s="157"/>
      <c r="I16" s="157"/>
      <c r="J16" s="165"/>
      <c r="K16" s="152"/>
      <c r="L16" s="166"/>
      <c r="M16" s="162"/>
      <c r="N16" s="159"/>
      <c r="O16" s="73"/>
      <c r="P16" s="147" t="e">
        <f>_xlfn.IFNA(INDEX($A$3:$C$66,MATCH(24,$A$3:$A$66,0),2),"")</f>
        <v>#NAME?</v>
      </c>
      <c r="Q16" s="146" t="e">
        <f>_xlfn.IFNA(INDEX($A$3:$C$66,MATCH(24,$A$3:$A$66,0),3),"")</f>
        <v>#NAME?</v>
      </c>
      <c r="R16" s="149">
        <v>24</v>
      </c>
    </row>
    <row r="17" spans="1:18" ht="16.5" customHeight="1">
      <c r="A17" s="32"/>
      <c r="B17" s="32"/>
      <c r="C17" s="35"/>
      <c r="D17" s="151"/>
      <c r="E17" s="31"/>
      <c r="F17" s="46"/>
      <c r="G17" s="158"/>
      <c r="H17" s="158">
        <v>20</v>
      </c>
      <c r="I17" s="160"/>
      <c r="J17" s="165"/>
      <c r="K17" s="152"/>
      <c r="L17" s="167"/>
      <c r="M17" s="161"/>
      <c r="N17" s="162"/>
      <c r="O17" s="50">
        <v>14</v>
      </c>
      <c r="P17" s="31"/>
      <c r="Q17" s="23"/>
      <c r="R17" s="149"/>
    </row>
    <row r="18" spans="1:18" ht="16.5" customHeight="1">
      <c r="A18" s="32"/>
      <c r="B18" s="32"/>
      <c r="C18" s="35"/>
      <c r="D18" s="151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156"/>
      <c r="H18" s="157"/>
      <c r="I18" s="157"/>
      <c r="J18" s="168"/>
      <c r="K18" s="169">
        <v>33</v>
      </c>
      <c r="L18" s="167"/>
      <c r="M18" s="159"/>
      <c r="N18" s="159"/>
      <c r="O18" s="73"/>
      <c r="P18" s="147" t="e">
        <f>_xlfn.IFNA(INDEX($A$3:$C$66,MATCH(25,$A$3:$A$66,0),2),"")</f>
        <v>#NAME?</v>
      </c>
      <c r="Q18" s="146" t="e">
        <f>_xlfn.IFNA(INDEX($A$3:$C$66,MATCH(25,$A$3:$A$66,0),3),"")</f>
        <v>#NAME?</v>
      </c>
      <c r="R18" s="149">
        <v>25</v>
      </c>
    </row>
    <row r="19" spans="1:18" ht="16.5" customHeight="1">
      <c r="A19" s="32"/>
      <c r="B19" s="32"/>
      <c r="C19" s="35"/>
      <c r="D19" s="151"/>
      <c r="E19" s="31"/>
      <c r="F19" s="46"/>
      <c r="G19" s="158">
        <v>5</v>
      </c>
      <c r="H19" s="160"/>
      <c r="I19" s="157"/>
      <c r="J19" s="168">
        <v>31</v>
      </c>
      <c r="K19" s="170"/>
      <c r="L19" s="167">
        <v>32</v>
      </c>
      <c r="M19" s="159"/>
      <c r="N19" s="159"/>
      <c r="O19" s="50"/>
      <c r="P19" s="31"/>
      <c r="Q19" s="23"/>
      <c r="R19" s="149"/>
    </row>
    <row r="20" spans="1:18" ht="16.5" customHeight="1">
      <c r="A20" s="32"/>
      <c r="B20" s="32"/>
      <c r="C20" s="35"/>
      <c r="D20" s="151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156"/>
      <c r="H20" s="157"/>
      <c r="I20" s="158"/>
      <c r="J20" s="168"/>
      <c r="K20" s="169">
        <v>34</v>
      </c>
      <c r="L20" s="167"/>
      <c r="M20" s="159"/>
      <c r="N20" s="159"/>
      <c r="O20" s="73"/>
      <c r="P20" s="147" t="e">
        <f>_xlfn.IFNA(INDEX($A$3:$C$66,MATCH(26,$A$3:$A$66,0),2),"")</f>
        <v>#NAME?</v>
      </c>
      <c r="Q20" s="146" t="e">
        <f>_xlfn.IFNA(INDEX($A$3:$C$66,MATCH(26,$A$3:$A$66,0),3),"")</f>
        <v>#NAME?</v>
      </c>
      <c r="R20" s="149">
        <v>26</v>
      </c>
    </row>
    <row r="21" spans="1:18" ht="16.5" customHeight="1">
      <c r="A21" s="32"/>
      <c r="B21" s="32"/>
      <c r="C21" s="35"/>
      <c r="D21" s="151"/>
      <c r="E21" s="31"/>
      <c r="F21" s="46"/>
      <c r="G21" s="158"/>
      <c r="H21" s="158"/>
      <c r="I21" s="158"/>
      <c r="J21" s="168"/>
      <c r="K21" s="152"/>
      <c r="L21" s="167"/>
      <c r="M21" s="161"/>
      <c r="N21" s="162"/>
      <c r="O21" s="50">
        <v>15</v>
      </c>
      <c r="P21" s="31"/>
      <c r="Q21" s="23"/>
      <c r="R21" s="149"/>
    </row>
    <row r="22" spans="1:20" ht="16.5" customHeight="1">
      <c r="A22" s="32"/>
      <c r="B22" s="32"/>
      <c r="C22" s="35"/>
      <c r="D22" s="151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156"/>
      <c r="H22" s="157"/>
      <c r="I22" s="158"/>
      <c r="J22" s="168"/>
      <c r="K22" s="152"/>
      <c r="L22" s="167"/>
      <c r="M22" s="161"/>
      <c r="N22" s="159"/>
      <c r="O22" s="73"/>
      <c r="P22" s="147" t="e">
        <f>_xlfn.IFNA(INDEX($A$3:$C$66,MATCH(27,$A$3:$A$66,0),2),"")</f>
        <v>#NAME?</v>
      </c>
      <c r="Q22" s="146" t="e">
        <f>_xlfn.IFNA(INDEX($A$3:$C$66,MATCH(27,$A$3:$A$66,0),3),"")</f>
        <v>#NAME?</v>
      </c>
      <c r="R22" s="149">
        <v>27</v>
      </c>
      <c r="T22" s="36"/>
    </row>
    <row r="23" spans="1:18" ht="16.5" customHeight="1">
      <c r="A23" s="32"/>
      <c r="B23" s="32"/>
      <c r="C23" s="35"/>
      <c r="D23" s="151"/>
      <c r="E23" s="31"/>
      <c r="F23" s="30"/>
      <c r="G23" s="158">
        <v>6</v>
      </c>
      <c r="H23" s="160"/>
      <c r="I23" s="157"/>
      <c r="J23" s="168"/>
      <c r="K23" s="152"/>
      <c r="L23" s="166"/>
      <c r="M23" s="162"/>
      <c r="N23" s="159">
        <v>25</v>
      </c>
      <c r="O23" s="50"/>
      <c r="P23" s="31"/>
      <c r="Q23" s="23"/>
      <c r="R23" s="149"/>
    </row>
    <row r="24" spans="1:18" ht="16.5" customHeight="1">
      <c r="A24" s="32"/>
      <c r="B24" s="32"/>
      <c r="C24" s="35"/>
      <c r="D24" s="151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156"/>
      <c r="H24" s="157"/>
      <c r="I24" s="157"/>
      <c r="J24" s="168"/>
      <c r="K24" s="152"/>
      <c r="L24" s="166"/>
      <c r="M24" s="161"/>
      <c r="N24" s="159"/>
      <c r="O24" s="73"/>
      <c r="P24" s="147" t="e">
        <f>_xlfn.IFNA(INDEX($A$3:$C$66,MATCH(28,$A$3:$A$66,0),2),"")</f>
        <v>#NAME?</v>
      </c>
      <c r="Q24" s="146" t="e">
        <f>_xlfn.IFNA(INDEX($A$3:$C$66,MATCH(28,$A$3:$A$66,0),3),"")</f>
        <v>#NAME?</v>
      </c>
      <c r="R24" s="149">
        <v>28</v>
      </c>
    </row>
    <row r="25" spans="1:18" ht="16.5" customHeight="1">
      <c r="A25" s="32"/>
      <c r="B25" s="32"/>
      <c r="C25" s="35"/>
      <c r="D25" s="151"/>
      <c r="E25" s="31"/>
      <c r="F25" s="46"/>
      <c r="G25" s="158"/>
      <c r="H25" s="158">
        <v>21</v>
      </c>
      <c r="I25" s="160"/>
      <c r="J25" s="165"/>
      <c r="K25" s="152"/>
      <c r="L25" s="166"/>
      <c r="M25" s="161"/>
      <c r="N25" s="162"/>
      <c r="O25" s="50">
        <v>16</v>
      </c>
      <c r="P25" s="31"/>
      <c r="Q25" s="18"/>
      <c r="R25" s="149"/>
    </row>
    <row r="26" spans="1:18" ht="16.5" customHeight="1">
      <c r="A26" s="32"/>
      <c r="B26" s="32"/>
      <c r="C26" s="35"/>
      <c r="D26" s="151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156"/>
      <c r="H26" s="157"/>
      <c r="I26" s="157"/>
      <c r="J26" s="165"/>
      <c r="K26" s="152"/>
      <c r="L26" s="166"/>
      <c r="M26" s="159"/>
      <c r="N26" s="159"/>
      <c r="O26" s="73"/>
      <c r="P26" s="147" t="e">
        <f>_xlfn.IFNA(INDEX($A$3:$C$66,MATCH(29,$A$3:$A$66,0),2),"")</f>
        <v>#NAME?</v>
      </c>
      <c r="Q26" s="146" t="e">
        <f>_xlfn.IFNA(INDEX($A$3:$C$66,MATCH(29,$A$3:$A$66,0),3),"")</f>
        <v>#NAME?</v>
      </c>
      <c r="R26" s="149">
        <v>29</v>
      </c>
    </row>
    <row r="27" spans="1:18" ht="16.5" customHeight="1">
      <c r="A27" s="32"/>
      <c r="B27" s="32"/>
      <c r="C27" s="35"/>
      <c r="D27" s="151"/>
      <c r="E27" s="31"/>
      <c r="F27" s="46"/>
      <c r="G27" s="158">
        <v>7</v>
      </c>
      <c r="H27" s="160"/>
      <c r="I27" s="157">
        <v>28</v>
      </c>
      <c r="J27" s="163"/>
      <c r="K27" s="152"/>
      <c r="L27" s="164"/>
      <c r="M27" s="159">
        <v>30</v>
      </c>
      <c r="N27" s="159"/>
      <c r="O27" s="50"/>
      <c r="P27" s="31"/>
      <c r="Q27" s="23"/>
      <c r="R27" s="149"/>
    </row>
    <row r="28" spans="1:18" ht="16.5" customHeight="1">
      <c r="A28" s="32"/>
      <c r="B28" s="32"/>
      <c r="C28" s="35"/>
      <c r="D28" s="151">
        <f>D26+1</f>
        <v>13</v>
      </c>
      <c r="E28" s="33" t="e">
        <f>_xlfn.IFNA(INDEX($A$4:$C$67,MATCH(D28,$A$4:$A$67,0),3),"")</f>
        <v>#NAME?</v>
      </c>
      <c r="F28" s="75" t="e">
        <f>_xlfn.IFNA(INDEX($A$4:$C$67,MATCH(D28,$A$4:$A$67,0),2),"")</f>
        <v>#NAME?</v>
      </c>
      <c r="G28" s="156"/>
      <c r="H28" s="157"/>
      <c r="I28" s="158"/>
      <c r="J28" s="157"/>
      <c r="K28" s="152"/>
      <c r="L28" s="161"/>
      <c r="M28" s="159"/>
      <c r="N28" s="159"/>
      <c r="O28" s="73"/>
      <c r="P28" s="147" t="e">
        <f>_xlfn.IFNA(INDEX($A$3:$C$66,MATCH(30,$A$3:$A$66,0),2),"")</f>
        <v>#NAME?</v>
      </c>
      <c r="Q28" s="146" t="e">
        <f>_xlfn.IFNA(INDEX($A$3:$C$66,MATCH(30,$A$3:$A$66,0),3),"")</f>
        <v>#NAME?</v>
      </c>
      <c r="R28" s="149">
        <v>30</v>
      </c>
    </row>
    <row r="29" spans="1:18" ht="16.5" customHeight="1">
      <c r="A29" s="32"/>
      <c r="B29" s="32"/>
      <c r="C29" s="35"/>
      <c r="D29" s="151"/>
      <c r="E29" s="31"/>
      <c r="F29" s="46"/>
      <c r="G29" s="158"/>
      <c r="H29" s="158"/>
      <c r="I29" s="158"/>
      <c r="J29" s="157"/>
      <c r="K29" s="152"/>
      <c r="L29" s="161"/>
      <c r="M29" s="161"/>
      <c r="N29" s="162"/>
      <c r="O29" s="50">
        <v>17</v>
      </c>
      <c r="P29" s="31"/>
      <c r="Q29" s="23"/>
      <c r="R29" s="149"/>
    </row>
    <row r="30" spans="1:18" ht="16.5" customHeight="1">
      <c r="A30" s="32"/>
      <c r="B30" s="32"/>
      <c r="C30" s="35"/>
      <c r="D30" s="151">
        <f>D28+1</f>
        <v>14</v>
      </c>
      <c r="E30" s="33" t="e">
        <f>_xlfn.IFNA(INDEX($A$4:$C$67,MATCH(D30,$A$4:$A$67,0),3),"")</f>
        <v>#NAME?</v>
      </c>
      <c r="F30" s="75" t="e">
        <f>_xlfn.IFNA(INDEX($A$4:$C$67,MATCH(D30,$A$4:$A$67,0),2),"")</f>
        <v>#NAME?</v>
      </c>
      <c r="G30" s="156"/>
      <c r="H30" s="157"/>
      <c r="I30" s="158"/>
      <c r="J30" s="157"/>
      <c r="K30" s="152"/>
      <c r="L30" s="161"/>
      <c r="M30" s="161"/>
      <c r="N30" s="159"/>
      <c r="O30" s="73"/>
      <c r="P30" s="147" t="e">
        <f>_xlfn.IFNA(INDEX($A$3:$C$66,MATCH(31,$A$3:$A$66,0),2),"")</f>
        <v>#NAME?</v>
      </c>
      <c r="Q30" s="146" t="e">
        <f>_xlfn.IFNA(INDEX($A$3:$C$66,MATCH(31,$A$3:$A$66,0),3),"")</f>
        <v>#NAME?</v>
      </c>
      <c r="R30" s="149">
        <v>31</v>
      </c>
    </row>
    <row r="31" spans="1:18" ht="16.5" customHeight="1">
      <c r="A31" s="32"/>
      <c r="B31" s="32"/>
      <c r="C31" s="35"/>
      <c r="D31" s="151"/>
      <c r="E31" s="31"/>
      <c r="F31" s="46"/>
      <c r="G31" s="158">
        <v>8</v>
      </c>
      <c r="H31" s="160"/>
      <c r="I31" s="157"/>
      <c r="J31" s="157"/>
      <c r="K31" s="152"/>
      <c r="L31" s="161"/>
      <c r="M31" s="161"/>
      <c r="N31" s="159"/>
      <c r="O31" s="50"/>
      <c r="P31" s="31"/>
      <c r="Q31" s="59"/>
      <c r="R31" s="150"/>
    </row>
    <row r="32" spans="1:18" ht="16.5" customHeight="1">
      <c r="A32" s="32"/>
      <c r="B32" s="32"/>
      <c r="C32" s="35"/>
      <c r="D32" s="151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156"/>
      <c r="H32" s="157"/>
      <c r="I32" s="157"/>
      <c r="J32" s="157"/>
      <c r="K32" s="152"/>
      <c r="L32" s="161"/>
      <c r="M32" s="161"/>
      <c r="N32" s="159"/>
      <c r="O32" s="69"/>
      <c r="P32" s="21" t="e">
        <f>_xlfn.IFNA(INDEX($A$3:$C$66,MATCH(32,$A$3:$A$66,0),2),"")</f>
        <v>#NAME?</v>
      </c>
      <c r="Q32" s="20" t="e">
        <f>_xlfn.IFNA(INDEX($A$3:$C$66,MATCH(32,$A$3:$A$66,0),3),"")</f>
        <v>#NAME?</v>
      </c>
      <c r="R32" s="151">
        <v>32</v>
      </c>
    </row>
    <row r="33" spans="1:18" ht="16.5" customHeight="1">
      <c r="A33" s="32"/>
      <c r="B33" s="32"/>
      <c r="C33" s="35"/>
      <c r="D33" s="151"/>
      <c r="E33" s="31"/>
      <c r="F33" s="46"/>
      <c r="G33" s="158"/>
      <c r="H33" s="158">
        <v>22</v>
      </c>
      <c r="I33" s="160"/>
      <c r="J33" s="157"/>
      <c r="K33" s="152"/>
      <c r="L33" s="161"/>
      <c r="M33" s="162"/>
      <c r="N33" s="161">
        <v>26</v>
      </c>
      <c r="O33" s="68"/>
      <c r="P33" s="27">
        <v>2</v>
      </c>
      <c r="R33" s="150"/>
    </row>
    <row r="34" spans="1:18" ht="16.5" customHeight="1">
      <c r="A34" s="32"/>
      <c r="B34" s="32"/>
      <c r="C34" s="35"/>
      <c r="D34" s="151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156"/>
      <c r="H34" s="157"/>
      <c r="I34" s="157"/>
      <c r="J34" s="158"/>
      <c r="K34" s="152"/>
      <c r="L34" s="159"/>
      <c r="M34" s="161"/>
      <c r="N34" s="162"/>
      <c r="O34" s="69">
        <v>18</v>
      </c>
      <c r="P34" s="21" t="e">
        <f>_xlfn.IFNA(INDEX($A$3:$C$66,MATCH(33,$A$3:$A$66,0),2),"")</f>
        <v>#NAME?</v>
      </c>
      <c r="Q34" s="20" t="e">
        <f>_xlfn.IFNA(INDEX($A$3:$C$66,MATCH(33,$A$3:$A$66,0),3),"")</f>
        <v>#NAME?</v>
      </c>
      <c r="R34" s="151">
        <v>33</v>
      </c>
    </row>
    <row r="35" spans="1:18" ht="16.5" customHeight="1">
      <c r="A35" s="32"/>
      <c r="B35" s="32"/>
      <c r="C35" s="35"/>
      <c r="D35" s="151"/>
      <c r="E35" s="31"/>
      <c r="F35" s="30"/>
      <c r="G35" s="158">
        <v>9</v>
      </c>
      <c r="H35" s="160"/>
      <c r="I35" s="157"/>
      <c r="J35" s="158"/>
      <c r="K35" s="151"/>
      <c r="L35" s="149"/>
      <c r="M35" s="159"/>
      <c r="N35" s="161"/>
      <c r="O35" s="50"/>
      <c r="P35" s="30"/>
      <c r="Q35" s="57"/>
      <c r="R35" s="149"/>
    </row>
    <row r="36" spans="1:18" ht="16.5" customHeight="1">
      <c r="A36" s="32"/>
      <c r="B36" s="32"/>
      <c r="C36" s="35"/>
      <c r="D36" s="152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156"/>
      <c r="H36" s="157"/>
      <c r="I36" s="158"/>
      <c r="J36" s="158"/>
      <c r="K36" s="151"/>
      <c r="L36" s="149"/>
      <c r="M36" s="159"/>
      <c r="N36" s="159"/>
      <c r="O36" s="73"/>
      <c r="P36" s="147" t="e">
        <f>_xlfn.IFNA(INDEX($A$3:$C$66,MATCH(34,$A$3:$A$66,0),2),"")</f>
        <v>#NAME?</v>
      </c>
      <c r="Q36" s="146" t="e">
        <f>_xlfn.IFNA(INDEX($A$3:$C$66,MATCH(34,$A$3:$A$66,0),3),"")</f>
        <v>#NAME?</v>
      </c>
      <c r="R36" s="149">
        <v>34</v>
      </c>
    </row>
    <row r="37" spans="1:10" ht="16.5" customHeight="1">
      <c r="A37" s="32"/>
      <c r="B37" s="32"/>
      <c r="C37" s="35"/>
      <c r="D37" s="153"/>
      <c r="E37" s="74"/>
      <c r="F37" s="47"/>
      <c r="G37" s="171"/>
      <c r="H37" s="171"/>
      <c r="I37" s="171"/>
      <c r="J37" s="171"/>
    </row>
    <row r="38" spans="1:10" ht="9.75">
      <c r="A38" s="37"/>
      <c r="B38" s="36"/>
      <c r="C38" s="36"/>
      <c r="D38" s="153"/>
      <c r="E38" s="74"/>
      <c r="F38" s="47"/>
      <c r="G38" s="171"/>
      <c r="H38" s="171"/>
      <c r="I38" s="171"/>
      <c r="J38" s="171"/>
    </row>
    <row r="39" spans="1:10" ht="9.75">
      <c r="A39" s="37"/>
      <c r="B39" s="36"/>
      <c r="C39" s="36"/>
      <c r="D39" s="153"/>
      <c r="E39" s="74"/>
      <c r="F39" s="47"/>
      <c r="G39" s="171"/>
      <c r="H39" s="171"/>
      <c r="I39" s="171"/>
      <c r="J39" s="171"/>
    </row>
    <row r="40" spans="1:10" ht="9.75">
      <c r="A40" s="37"/>
      <c r="B40" s="36"/>
      <c r="C40" s="36"/>
      <c r="D40" s="153"/>
      <c r="E40" s="74"/>
      <c r="F40" s="47"/>
      <c r="G40" s="171"/>
      <c r="H40" s="171"/>
      <c r="I40" s="171"/>
      <c r="J40" s="171"/>
    </row>
    <row r="41" spans="1:10" ht="9.75">
      <c r="A41" s="37"/>
      <c r="B41" s="36"/>
      <c r="C41" s="36"/>
      <c r="D41" s="153"/>
      <c r="E41" s="74"/>
      <c r="F41" s="47"/>
      <c r="G41" s="171"/>
      <c r="H41" s="171"/>
      <c r="I41" s="171"/>
      <c r="J41" s="171"/>
    </row>
    <row r="42" spans="1:10" ht="9.75">
      <c r="A42" s="37"/>
      <c r="B42" s="36"/>
      <c r="C42" s="36"/>
      <c r="D42" s="153"/>
      <c r="E42" s="74"/>
      <c r="F42" s="47"/>
      <c r="G42" s="171"/>
      <c r="H42" s="171"/>
      <c r="I42" s="171"/>
      <c r="J42" s="171"/>
    </row>
    <row r="43" spans="1:10" ht="9.75">
      <c r="A43" s="37"/>
      <c r="B43" s="36"/>
      <c r="C43" s="36"/>
      <c r="D43" s="153"/>
      <c r="E43" s="74"/>
      <c r="F43" s="47"/>
      <c r="G43" s="171"/>
      <c r="H43" s="171"/>
      <c r="I43" s="171"/>
      <c r="J43" s="171"/>
    </row>
    <row r="44" spans="1:10" ht="9.75">
      <c r="A44" s="37"/>
      <c r="B44" s="36"/>
      <c r="C44" s="36"/>
      <c r="D44" s="153"/>
      <c r="E44" s="74"/>
      <c r="F44" s="47"/>
      <c r="G44" s="171"/>
      <c r="H44" s="171"/>
      <c r="I44" s="171"/>
      <c r="J44" s="171"/>
    </row>
    <row r="45" spans="1:10" ht="9.75">
      <c r="A45" s="37"/>
      <c r="B45" s="36"/>
      <c r="C45" s="36"/>
      <c r="D45" s="153"/>
      <c r="E45" s="74"/>
      <c r="F45" s="47"/>
      <c r="G45" s="171"/>
      <c r="H45" s="171"/>
      <c r="I45" s="171"/>
      <c r="J45" s="171"/>
    </row>
    <row r="46" spans="1:10" ht="9.75">
      <c r="A46" s="37"/>
      <c r="B46" s="36"/>
      <c r="C46" s="36"/>
      <c r="D46" s="153"/>
      <c r="E46" s="74"/>
      <c r="F46" s="47"/>
      <c r="G46" s="171"/>
      <c r="H46" s="171"/>
      <c r="I46" s="171"/>
      <c r="J46" s="171"/>
    </row>
    <row r="47" spans="1:10" ht="9.75">
      <c r="A47" s="37"/>
      <c r="B47" s="36"/>
      <c r="C47" s="36"/>
      <c r="D47" s="153"/>
      <c r="E47" s="74"/>
      <c r="F47" s="47"/>
      <c r="G47" s="171"/>
      <c r="H47" s="171"/>
      <c r="I47" s="171"/>
      <c r="J47" s="171"/>
    </row>
    <row r="48" spans="1:18" ht="9.75">
      <c r="A48" s="37"/>
      <c r="B48" s="36"/>
      <c r="C48" s="36"/>
      <c r="D48" s="153"/>
      <c r="E48" s="74"/>
      <c r="F48" s="47"/>
      <c r="G48" s="171"/>
      <c r="H48" s="171"/>
      <c r="I48" s="171"/>
      <c r="J48" s="171"/>
      <c r="R48" s="150"/>
    </row>
    <row r="49" spans="1:18" ht="9.75">
      <c r="A49" s="37"/>
      <c r="B49" s="36"/>
      <c r="C49" s="36"/>
      <c r="D49" s="153"/>
      <c r="E49" s="74"/>
      <c r="F49" s="47"/>
      <c r="G49" s="171"/>
      <c r="H49" s="171"/>
      <c r="I49" s="171"/>
      <c r="J49" s="171"/>
      <c r="R49" s="150"/>
    </row>
    <row r="50" spans="1:18" ht="9.75">
      <c r="A50" s="37"/>
      <c r="B50" s="36"/>
      <c r="C50" s="36"/>
      <c r="D50" s="153"/>
      <c r="E50" s="74"/>
      <c r="F50" s="47"/>
      <c r="G50" s="171"/>
      <c r="H50" s="171"/>
      <c r="I50" s="171"/>
      <c r="J50" s="171"/>
      <c r="R50" s="150"/>
    </row>
    <row r="51" spans="1:18" ht="9.75">
      <c r="A51" s="37"/>
      <c r="B51" s="36"/>
      <c r="C51" s="36"/>
      <c r="D51" s="153"/>
      <c r="E51" s="74"/>
      <c r="F51" s="47"/>
      <c r="G51" s="171"/>
      <c r="H51" s="171"/>
      <c r="I51" s="171"/>
      <c r="J51" s="171"/>
      <c r="R51" s="150"/>
    </row>
    <row r="52" spans="1:18" ht="9.75">
      <c r="A52" s="37"/>
      <c r="B52" s="36"/>
      <c r="C52" s="36"/>
      <c r="D52" s="153"/>
      <c r="E52" s="74"/>
      <c r="F52" s="47"/>
      <c r="G52" s="171"/>
      <c r="H52" s="171"/>
      <c r="I52" s="171"/>
      <c r="J52" s="171"/>
      <c r="R52" s="150"/>
    </row>
    <row r="53" spans="1:18" ht="9.75">
      <c r="A53" s="37"/>
      <c r="B53" s="36"/>
      <c r="C53" s="36"/>
      <c r="D53" s="153"/>
      <c r="E53" s="74"/>
      <c r="F53" s="47"/>
      <c r="G53" s="171"/>
      <c r="H53" s="171"/>
      <c r="I53" s="171"/>
      <c r="J53" s="171"/>
      <c r="R53" s="150"/>
    </row>
    <row r="54" spans="1:18" ht="9.75">
      <c r="A54" s="37"/>
      <c r="B54" s="36"/>
      <c r="C54" s="36"/>
      <c r="D54" s="153"/>
      <c r="E54" s="74"/>
      <c r="F54" s="47"/>
      <c r="G54" s="171"/>
      <c r="H54" s="171"/>
      <c r="I54" s="171"/>
      <c r="J54" s="171"/>
      <c r="R54" s="150"/>
    </row>
    <row r="55" spans="1:18" ht="9.75">
      <c r="A55" s="37"/>
      <c r="B55" s="36"/>
      <c r="C55" s="36"/>
      <c r="D55" s="153"/>
      <c r="E55" s="74"/>
      <c r="F55" s="47"/>
      <c r="G55" s="171"/>
      <c r="H55" s="171"/>
      <c r="I55" s="171"/>
      <c r="J55" s="171"/>
      <c r="R55" s="150"/>
    </row>
    <row r="56" spans="1:18" ht="9.75">
      <c r="A56" s="37"/>
      <c r="B56" s="36"/>
      <c r="C56" s="36"/>
      <c r="D56" s="153"/>
      <c r="E56" s="74"/>
      <c r="F56" s="47"/>
      <c r="G56" s="171"/>
      <c r="H56" s="171"/>
      <c r="I56" s="171"/>
      <c r="J56" s="171"/>
      <c r="R56" s="150"/>
    </row>
    <row r="57" spans="1:18" ht="9.75">
      <c r="A57" s="37"/>
      <c r="B57" s="36"/>
      <c r="C57" s="36"/>
      <c r="D57" s="153"/>
      <c r="E57" s="74"/>
      <c r="F57" s="47"/>
      <c r="G57" s="171"/>
      <c r="H57" s="171"/>
      <c r="I57" s="171"/>
      <c r="J57" s="171"/>
      <c r="R57" s="150"/>
    </row>
    <row r="58" spans="1:18" ht="9.75">
      <c r="A58" s="37"/>
      <c r="B58" s="36"/>
      <c r="C58" s="36"/>
      <c r="D58" s="153"/>
      <c r="E58" s="74"/>
      <c r="F58" s="47"/>
      <c r="G58" s="171"/>
      <c r="H58" s="171"/>
      <c r="I58" s="171"/>
      <c r="J58" s="171"/>
      <c r="R58" s="150"/>
    </row>
    <row r="59" spans="1:18" ht="9.75">
      <c r="A59" s="37"/>
      <c r="B59" s="36"/>
      <c r="C59" s="36"/>
      <c r="D59" s="153"/>
      <c r="E59" s="74"/>
      <c r="F59" s="47"/>
      <c r="G59" s="171"/>
      <c r="H59" s="171"/>
      <c r="I59" s="171"/>
      <c r="J59" s="171"/>
      <c r="R59" s="150"/>
    </row>
    <row r="60" spans="1:18" ht="9.75">
      <c r="A60" s="37"/>
      <c r="B60" s="36"/>
      <c r="C60" s="36"/>
      <c r="D60" s="153"/>
      <c r="E60" s="74"/>
      <c r="F60" s="47"/>
      <c r="G60" s="171"/>
      <c r="H60" s="171"/>
      <c r="I60" s="171"/>
      <c r="J60" s="171"/>
      <c r="R60" s="150"/>
    </row>
    <row r="61" spans="1:18" ht="9.75">
      <c r="A61" s="37"/>
      <c r="B61" s="36"/>
      <c r="C61" s="36"/>
      <c r="D61" s="153"/>
      <c r="E61" s="74"/>
      <c r="F61" s="47"/>
      <c r="G61" s="171"/>
      <c r="H61" s="171"/>
      <c r="I61" s="171"/>
      <c r="J61" s="171"/>
      <c r="R61" s="150"/>
    </row>
    <row r="62" spans="1:18" ht="9.75">
      <c r="A62" s="37"/>
      <c r="B62" s="36"/>
      <c r="C62" s="36"/>
      <c r="D62" s="153"/>
      <c r="E62" s="74"/>
      <c r="F62" s="47"/>
      <c r="G62" s="171"/>
      <c r="H62" s="171"/>
      <c r="I62" s="171"/>
      <c r="J62" s="171"/>
      <c r="R62" s="150"/>
    </row>
    <row r="63" spans="1:18" ht="9.75">
      <c r="A63" s="37"/>
      <c r="B63" s="36"/>
      <c r="C63" s="36"/>
      <c r="D63" s="153"/>
      <c r="E63" s="74"/>
      <c r="F63" s="47"/>
      <c r="G63" s="171"/>
      <c r="H63" s="171"/>
      <c r="I63" s="171"/>
      <c r="J63" s="171"/>
      <c r="R63" s="150"/>
    </row>
    <row r="64" spans="1:18" ht="9.75">
      <c r="A64" s="37"/>
      <c r="B64" s="36"/>
      <c r="C64" s="36"/>
      <c r="D64" s="153"/>
      <c r="E64" s="74"/>
      <c r="F64" s="47"/>
      <c r="G64" s="171"/>
      <c r="H64" s="171"/>
      <c r="I64" s="171"/>
      <c r="J64" s="171"/>
      <c r="R64" s="150"/>
    </row>
    <row r="65" spans="1:18" ht="9.75">
      <c r="A65" s="37"/>
      <c r="B65" s="36"/>
      <c r="C65" s="36"/>
      <c r="D65" s="153"/>
      <c r="E65" s="74"/>
      <c r="F65" s="47"/>
      <c r="G65" s="171"/>
      <c r="H65" s="171"/>
      <c r="I65" s="171"/>
      <c r="J65" s="171"/>
      <c r="R65" s="150"/>
    </row>
    <row r="66" spans="1:18" ht="9.75">
      <c r="A66" s="37"/>
      <c r="B66" s="36"/>
      <c r="C66" s="36"/>
      <c r="D66" s="153"/>
      <c r="E66" s="74"/>
      <c r="F66" s="47"/>
      <c r="G66" s="171"/>
      <c r="H66" s="171"/>
      <c r="I66" s="171"/>
      <c r="J66" s="171"/>
      <c r="R66" s="150"/>
    </row>
    <row r="67" spans="1:18" ht="9.75">
      <c r="A67" s="37"/>
      <c r="B67" s="36"/>
      <c r="C67" s="36"/>
      <c r="D67" s="153"/>
      <c r="E67" s="74"/>
      <c r="F67" s="47"/>
      <c r="G67" s="171"/>
      <c r="H67" s="171"/>
      <c r="I67" s="171"/>
      <c r="J67" s="171"/>
      <c r="R67" s="150"/>
    </row>
    <row r="68" spans="4:18" ht="9.75">
      <c r="D68" s="153"/>
      <c r="E68" s="74"/>
      <c r="F68" s="47"/>
      <c r="G68" s="171"/>
      <c r="H68" s="171"/>
      <c r="I68" s="171"/>
      <c r="J68" s="171"/>
      <c r="R68" s="150"/>
    </row>
    <row r="69" spans="4:18" ht="9.75">
      <c r="D69" s="153"/>
      <c r="E69" s="74"/>
      <c r="F69" s="47"/>
      <c r="G69" s="171"/>
      <c r="H69" s="171"/>
      <c r="I69" s="171"/>
      <c r="J69" s="171"/>
      <c r="R69" s="150"/>
    </row>
    <row r="70" spans="4:18" ht="9.75">
      <c r="D70" s="153"/>
      <c r="E70" s="74"/>
      <c r="F70" s="47"/>
      <c r="G70" s="171"/>
      <c r="H70" s="171"/>
      <c r="I70" s="171"/>
      <c r="J70" s="171"/>
      <c r="R70" s="150"/>
    </row>
    <row r="71" spans="4:18" ht="9.75">
      <c r="D71" s="153"/>
      <c r="E71" s="74"/>
      <c r="F71" s="47"/>
      <c r="G71" s="171"/>
      <c r="H71" s="171"/>
      <c r="I71" s="171"/>
      <c r="J71" s="171"/>
      <c r="R71" s="150"/>
    </row>
    <row r="72" spans="4:18" ht="9.75">
      <c r="D72" s="153"/>
      <c r="E72" s="74"/>
      <c r="F72" s="47"/>
      <c r="G72" s="171"/>
      <c r="H72" s="171"/>
      <c r="I72" s="171"/>
      <c r="J72" s="171"/>
      <c r="R72" s="150"/>
    </row>
    <row r="73" spans="4:18" ht="9.75">
      <c r="D73" s="153"/>
      <c r="E73" s="74"/>
      <c r="F73" s="47"/>
      <c r="G73" s="171"/>
      <c r="H73" s="171"/>
      <c r="I73" s="171"/>
      <c r="J73" s="171"/>
      <c r="R73" s="150"/>
    </row>
    <row r="74" spans="4:18" ht="9.75">
      <c r="D74" s="153"/>
      <c r="E74" s="74"/>
      <c r="F74" s="47"/>
      <c r="G74" s="171"/>
      <c r="H74" s="171"/>
      <c r="I74" s="171"/>
      <c r="J74" s="171"/>
      <c r="R74" s="150"/>
    </row>
    <row r="75" spans="4:18" ht="9.75">
      <c r="D75" s="153"/>
      <c r="E75" s="74"/>
      <c r="F75" s="47"/>
      <c r="G75" s="171"/>
      <c r="H75" s="171"/>
      <c r="I75" s="171"/>
      <c r="J75" s="171"/>
      <c r="R75" s="150"/>
    </row>
    <row r="76" spans="4:18" ht="9.75">
      <c r="D76" s="153"/>
      <c r="E76" s="74"/>
      <c r="F76" s="47"/>
      <c r="G76" s="171"/>
      <c r="H76" s="171"/>
      <c r="I76" s="171"/>
      <c r="J76" s="171"/>
      <c r="R76" s="150"/>
    </row>
    <row r="77" spans="4:18" ht="9.75">
      <c r="D77" s="153"/>
      <c r="E77" s="74"/>
      <c r="F77" s="47"/>
      <c r="G77" s="171"/>
      <c r="H77" s="171"/>
      <c r="I77" s="171"/>
      <c r="J77" s="171"/>
      <c r="R77" s="150"/>
    </row>
    <row r="78" spans="4:18" ht="9.75">
      <c r="D78" s="153"/>
      <c r="E78" s="74"/>
      <c r="F78" s="47"/>
      <c r="G78" s="171"/>
      <c r="H78" s="171"/>
      <c r="I78" s="171"/>
      <c r="J78" s="171"/>
      <c r="R78" s="150"/>
    </row>
    <row r="79" spans="4:18" ht="9.75">
      <c r="D79" s="153"/>
      <c r="E79" s="74"/>
      <c r="F79" s="47"/>
      <c r="G79" s="171"/>
      <c r="H79" s="171"/>
      <c r="I79" s="171"/>
      <c r="J79" s="171"/>
      <c r="R79" s="150"/>
    </row>
    <row r="80" spans="4:18" ht="9.75">
      <c r="D80" s="153"/>
      <c r="E80" s="74"/>
      <c r="F80" s="47"/>
      <c r="G80" s="171"/>
      <c r="H80" s="171"/>
      <c r="I80" s="171"/>
      <c r="J80" s="171"/>
      <c r="R80" s="150"/>
    </row>
    <row r="81" spans="4:18" ht="9.75">
      <c r="D81" s="153"/>
      <c r="E81" s="74"/>
      <c r="F81" s="47"/>
      <c r="G81" s="171"/>
      <c r="H81" s="171"/>
      <c r="I81" s="171"/>
      <c r="J81" s="171"/>
      <c r="R81" s="150"/>
    </row>
    <row r="82" spans="4:18" ht="9.75">
      <c r="D82" s="153"/>
      <c r="E82" s="74"/>
      <c r="F82" s="47"/>
      <c r="G82" s="171"/>
      <c r="H82" s="171"/>
      <c r="I82" s="171"/>
      <c r="J82" s="171"/>
      <c r="R82" s="150"/>
    </row>
    <row r="83" spans="4:18" ht="9.75">
      <c r="D83" s="153"/>
      <c r="E83" s="74"/>
      <c r="F83" s="47"/>
      <c r="G83" s="171"/>
      <c r="H83" s="171"/>
      <c r="I83" s="171"/>
      <c r="J83" s="171"/>
      <c r="R83" s="150"/>
    </row>
    <row r="84" spans="4:18" ht="9.75">
      <c r="D84" s="153"/>
      <c r="E84" s="74"/>
      <c r="F84" s="47"/>
      <c r="G84" s="171"/>
      <c r="H84" s="171"/>
      <c r="I84" s="171"/>
      <c r="J84" s="171"/>
      <c r="R84" s="150"/>
    </row>
    <row r="85" spans="4:18" ht="9.75">
      <c r="D85" s="153"/>
      <c r="E85" s="74"/>
      <c r="F85" s="47"/>
      <c r="G85" s="171"/>
      <c r="H85" s="171"/>
      <c r="I85" s="171"/>
      <c r="J85" s="171"/>
      <c r="R85" s="150"/>
    </row>
    <row r="86" spans="4:18" ht="9.75">
      <c r="D86" s="153"/>
      <c r="E86" s="74"/>
      <c r="F86" s="47"/>
      <c r="G86" s="171"/>
      <c r="H86" s="171"/>
      <c r="I86" s="171"/>
      <c r="J86" s="171"/>
      <c r="R86" s="150"/>
    </row>
    <row r="87" spans="4:18" ht="9.75">
      <c r="D87" s="153"/>
      <c r="E87" s="74"/>
      <c r="F87" s="47"/>
      <c r="G87" s="171"/>
      <c r="H87" s="171"/>
      <c r="I87" s="171"/>
      <c r="J87" s="171"/>
      <c r="R87" s="150"/>
    </row>
    <row r="88" spans="4:18" ht="9.75">
      <c r="D88" s="153"/>
      <c r="E88" s="74"/>
      <c r="F88" s="47"/>
      <c r="G88" s="171"/>
      <c r="H88" s="171"/>
      <c r="I88" s="171"/>
      <c r="J88" s="171"/>
      <c r="R88" s="150"/>
    </row>
    <row r="89" spans="4:18" ht="9.75">
      <c r="D89" s="153"/>
      <c r="E89" s="74"/>
      <c r="F89" s="47"/>
      <c r="G89" s="171"/>
      <c r="H89" s="171"/>
      <c r="I89" s="171"/>
      <c r="J89" s="171"/>
      <c r="R89" s="150"/>
    </row>
    <row r="90" spans="4:18" ht="9.75">
      <c r="D90" s="153"/>
      <c r="E90" s="74"/>
      <c r="F90" s="47"/>
      <c r="G90" s="171"/>
      <c r="H90" s="171"/>
      <c r="I90" s="171"/>
      <c r="J90" s="171"/>
      <c r="R90" s="150"/>
    </row>
    <row r="91" spans="4:18" ht="9.75">
      <c r="D91" s="153"/>
      <c r="E91" s="74"/>
      <c r="F91" s="47"/>
      <c r="G91" s="171"/>
      <c r="H91" s="171"/>
      <c r="I91" s="171"/>
      <c r="J91" s="171"/>
      <c r="R91" s="150"/>
    </row>
    <row r="92" spans="4:18" ht="9.75">
      <c r="D92" s="153"/>
      <c r="E92" s="74"/>
      <c r="F92" s="47"/>
      <c r="G92" s="171"/>
      <c r="H92" s="171"/>
      <c r="I92" s="171"/>
      <c r="J92" s="171"/>
      <c r="R92" s="150"/>
    </row>
    <row r="93" spans="4:18" ht="9.75">
      <c r="D93" s="153"/>
      <c r="E93" s="74"/>
      <c r="F93" s="47"/>
      <c r="G93" s="171"/>
      <c r="H93" s="171"/>
      <c r="I93" s="171"/>
      <c r="J93" s="171"/>
      <c r="R93" s="150"/>
    </row>
    <row r="94" spans="4:18" ht="9.75">
      <c r="D94" s="153"/>
      <c r="E94" s="74"/>
      <c r="F94" s="47"/>
      <c r="G94" s="171"/>
      <c r="H94" s="171"/>
      <c r="I94" s="171"/>
      <c r="J94" s="171"/>
      <c r="R94" s="150"/>
    </row>
    <row r="95" spans="4:18" ht="9.75">
      <c r="D95" s="153"/>
      <c r="E95" s="74"/>
      <c r="F95" s="47"/>
      <c r="G95" s="171"/>
      <c r="H95" s="171"/>
      <c r="I95" s="171"/>
      <c r="J95" s="171"/>
      <c r="R95" s="150"/>
    </row>
    <row r="96" spans="4:18" ht="9.75">
      <c r="D96" s="153"/>
      <c r="E96" s="74"/>
      <c r="F96" s="47"/>
      <c r="G96" s="171"/>
      <c r="H96" s="171"/>
      <c r="I96" s="171"/>
      <c r="J96" s="171"/>
      <c r="R96" s="150"/>
    </row>
    <row r="97" spans="4:18" ht="9.75">
      <c r="D97" s="153"/>
      <c r="E97" s="74"/>
      <c r="F97" s="47"/>
      <c r="G97" s="171"/>
      <c r="H97" s="171"/>
      <c r="I97" s="171"/>
      <c r="J97" s="171"/>
      <c r="R97" s="150"/>
    </row>
    <row r="98" spans="4:18" ht="9.75">
      <c r="D98" s="153"/>
      <c r="E98" s="74"/>
      <c r="F98" s="47"/>
      <c r="G98" s="171"/>
      <c r="H98" s="171"/>
      <c r="I98" s="171"/>
      <c r="J98" s="171"/>
      <c r="R98" s="150"/>
    </row>
    <row r="99" spans="4:18" ht="9.75">
      <c r="D99" s="153"/>
      <c r="E99" s="74"/>
      <c r="F99" s="47"/>
      <c r="G99" s="171"/>
      <c r="H99" s="171"/>
      <c r="I99" s="171"/>
      <c r="J99" s="171"/>
      <c r="R99" s="150"/>
    </row>
    <row r="100" spans="4:18" ht="9.75">
      <c r="D100" s="153"/>
      <c r="E100" s="74"/>
      <c r="F100" s="47"/>
      <c r="G100" s="171"/>
      <c r="H100" s="171"/>
      <c r="I100" s="171"/>
      <c r="J100" s="171"/>
      <c r="R100" s="150"/>
    </row>
    <row r="101" spans="4:18" ht="9.75">
      <c r="D101" s="153"/>
      <c r="E101" s="74"/>
      <c r="F101" s="47"/>
      <c r="G101" s="171"/>
      <c r="H101" s="171"/>
      <c r="I101" s="171"/>
      <c r="J101" s="171"/>
      <c r="R101" s="150"/>
    </row>
    <row r="102" spans="4:18" ht="9.75">
      <c r="D102" s="153"/>
      <c r="E102" s="74"/>
      <c r="F102" s="47"/>
      <c r="G102" s="171"/>
      <c r="H102" s="171"/>
      <c r="I102" s="171"/>
      <c r="J102" s="171"/>
      <c r="R102" s="150"/>
    </row>
    <row r="103" spans="4:18" ht="9.75">
      <c r="D103" s="153"/>
      <c r="E103" s="74"/>
      <c r="F103" s="47"/>
      <c r="G103" s="171"/>
      <c r="H103" s="171"/>
      <c r="I103" s="171"/>
      <c r="J103" s="171"/>
      <c r="R103" s="150"/>
    </row>
    <row r="104" spans="4:18" ht="9.75">
      <c r="D104" s="153"/>
      <c r="E104" s="74"/>
      <c r="F104" s="47"/>
      <c r="G104" s="171"/>
      <c r="H104" s="171"/>
      <c r="I104" s="171"/>
      <c r="J104" s="171"/>
      <c r="R104" s="150"/>
    </row>
    <row r="105" spans="4:18" ht="9.75">
      <c r="D105" s="153"/>
      <c r="E105" s="74"/>
      <c r="F105" s="47"/>
      <c r="G105" s="171"/>
      <c r="H105" s="171"/>
      <c r="I105" s="171"/>
      <c r="J105" s="171"/>
      <c r="R105" s="150"/>
    </row>
    <row r="106" spans="4:18" ht="9.75">
      <c r="D106" s="153"/>
      <c r="E106" s="74"/>
      <c r="F106" s="47"/>
      <c r="G106" s="171"/>
      <c r="H106" s="171"/>
      <c r="I106" s="171"/>
      <c r="J106" s="171"/>
      <c r="R106" s="150"/>
    </row>
    <row r="107" spans="4:18" ht="9.75">
      <c r="D107" s="153"/>
      <c r="E107" s="74"/>
      <c r="F107" s="47"/>
      <c r="G107" s="171"/>
      <c r="H107" s="171"/>
      <c r="I107" s="171"/>
      <c r="J107" s="171"/>
      <c r="R107" s="150"/>
    </row>
    <row r="108" spans="4:18" ht="9.75">
      <c r="D108" s="153"/>
      <c r="E108" s="74"/>
      <c r="F108" s="47"/>
      <c r="G108" s="171"/>
      <c r="H108" s="171"/>
      <c r="I108" s="171"/>
      <c r="J108" s="171"/>
      <c r="R108" s="150"/>
    </row>
    <row r="109" spans="4:18" ht="9.75">
      <c r="D109" s="153"/>
      <c r="E109" s="74"/>
      <c r="F109" s="47"/>
      <c r="G109" s="171"/>
      <c r="H109" s="171"/>
      <c r="I109" s="171"/>
      <c r="J109" s="171"/>
      <c r="R109" s="150"/>
    </row>
    <row r="110" spans="4:18" ht="9.75">
      <c r="D110" s="153"/>
      <c r="E110" s="74"/>
      <c r="F110" s="47"/>
      <c r="G110" s="171"/>
      <c r="H110" s="171"/>
      <c r="I110" s="171"/>
      <c r="J110" s="171"/>
      <c r="R110" s="150"/>
    </row>
    <row r="111" spans="4:18" ht="9.75">
      <c r="D111" s="153"/>
      <c r="E111" s="74"/>
      <c r="F111" s="47"/>
      <c r="G111" s="171"/>
      <c r="H111" s="171"/>
      <c r="I111" s="171"/>
      <c r="J111" s="171"/>
      <c r="R111" s="150"/>
    </row>
    <row r="112" spans="4:18" ht="9.75">
      <c r="D112" s="153"/>
      <c r="E112" s="74"/>
      <c r="F112" s="47"/>
      <c r="G112" s="171"/>
      <c r="H112" s="171"/>
      <c r="I112" s="171"/>
      <c r="J112" s="171"/>
      <c r="R112" s="150"/>
    </row>
    <row r="113" spans="4:18" ht="9.75">
      <c r="D113" s="153"/>
      <c r="E113" s="74"/>
      <c r="F113" s="47"/>
      <c r="G113" s="171"/>
      <c r="H113" s="171"/>
      <c r="I113" s="171"/>
      <c r="J113" s="171"/>
      <c r="R113" s="150"/>
    </row>
    <row r="114" spans="4:18" ht="9.75">
      <c r="D114" s="153"/>
      <c r="E114" s="74"/>
      <c r="F114" s="47"/>
      <c r="G114" s="171"/>
      <c r="H114" s="171"/>
      <c r="I114" s="171"/>
      <c r="J114" s="171"/>
      <c r="R114" s="150"/>
    </row>
    <row r="115" spans="4:18" ht="9.75">
      <c r="D115" s="153"/>
      <c r="E115" s="74"/>
      <c r="F115" s="47"/>
      <c r="G115" s="171"/>
      <c r="H115" s="171"/>
      <c r="I115" s="171"/>
      <c r="J115" s="171"/>
      <c r="R115" s="150"/>
    </row>
    <row r="116" spans="4:18" ht="9.75">
      <c r="D116" s="153"/>
      <c r="E116" s="74"/>
      <c r="F116" s="47"/>
      <c r="G116" s="171"/>
      <c r="H116" s="171"/>
      <c r="I116" s="171"/>
      <c r="J116" s="171"/>
      <c r="R116" s="150"/>
    </row>
    <row r="117" spans="4:18" ht="9.75">
      <c r="D117" s="153"/>
      <c r="E117" s="74"/>
      <c r="F117" s="47"/>
      <c r="G117" s="171"/>
      <c r="H117" s="171"/>
      <c r="I117" s="171"/>
      <c r="J117" s="171"/>
      <c r="R117" s="150"/>
    </row>
    <row r="118" spans="4:18" ht="9.75">
      <c r="D118" s="153"/>
      <c r="E118" s="74"/>
      <c r="F118" s="47"/>
      <c r="G118" s="171"/>
      <c r="H118" s="171"/>
      <c r="I118" s="171"/>
      <c r="J118" s="171"/>
      <c r="R118" s="150"/>
    </row>
    <row r="119" spans="4:18" ht="9.75">
      <c r="D119" s="153"/>
      <c r="E119" s="74"/>
      <c r="F119" s="47"/>
      <c r="G119" s="171"/>
      <c r="H119" s="171"/>
      <c r="I119" s="171"/>
      <c r="J119" s="171"/>
      <c r="R119" s="150"/>
    </row>
    <row r="120" spans="4:18" ht="9.75">
      <c r="D120" s="153"/>
      <c r="E120" s="74"/>
      <c r="F120" s="47"/>
      <c r="G120" s="171"/>
      <c r="H120" s="171"/>
      <c r="I120" s="171"/>
      <c r="J120" s="171"/>
      <c r="R120" s="150"/>
    </row>
    <row r="121" spans="4:18" ht="9.75">
      <c r="D121" s="153"/>
      <c r="E121" s="74"/>
      <c r="F121" s="47"/>
      <c r="G121" s="171"/>
      <c r="H121" s="171"/>
      <c r="I121" s="171"/>
      <c r="J121" s="171"/>
      <c r="R121" s="150"/>
    </row>
    <row r="122" spans="4:18" ht="9.75">
      <c r="D122" s="153"/>
      <c r="E122" s="74"/>
      <c r="F122" s="47"/>
      <c r="G122" s="171"/>
      <c r="H122" s="171"/>
      <c r="I122" s="171"/>
      <c r="J122" s="171"/>
      <c r="R122" s="150"/>
    </row>
    <row r="123" spans="4:18" ht="9.75">
      <c r="D123" s="153"/>
      <c r="E123" s="74"/>
      <c r="F123" s="47"/>
      <c r="G123" s="171"/>
      <c r="H123" s="171"/>
      <c r="I123" s="171"/>
      <c r="J123" s="171"/>
      <c r="R123" s="150"/>
    </row>
    <row r="124" spans="4:18" ht="9.75">
      <c r="D124" s="153"/>
      <c r="E124" s="74"/>
      <c r="F124" s="47"/>
      <c r="G124" s="171"/>
      <c r="H124" s="171"/>
      <c r="I124" s="171"/>
      <c r="J124" s="171"/>
      <c r="R124" s="150"/>
    </row>
    <row r="125" spans="4:18" ht="9.75">
      <c r="D125" s="153"/>
      <c r="E125" s="74"/>
      <c r="F125" s="47"/>
      <c r="G125" s="171"/>
      <c r="H125" s="171"/>
      <c r="I125" s="171"/>
      <c r="J125" s="171"/>
      <c r="R125" s="150"/>
    </row>
    <row r="126" spans="4:18" ht="9.75">
      <c r="D126" s="153"/>
      <c r="E126" s="74"/>
      <c r="F126" s="47"/>
      <c r="G126" s="171"/>
      <c r="H126" s="171"/>
      <c r="I126" s="171"/>
      <c r="J126" s="171"/>
      <c r="R126" s="150"/>
    </row>
    <row r="127" spans="4:18" ht="9.75">
      <c r="D127" s="153"/>
      <c r="E127" s="74"/>
      <c r="F127" s="47"/>
      <c r="G127" s="171"/>
      <c r="H127" s="171"/>
      <c r="I127" s="171"/>
      <c r="J127" s="171"/>
      <c r="R127" s="150"/>
    </row>
    <row r="128" spans="4:18" ht="9.75">
      <c r="D128" s="153"/>
      <c r="E128" s="74"/>
      <c r="F128" s="47"/>
      <c r="G128" s="171"/>
      <c r="H128" s="171"/>
      <c r="I128" s="171"/>
      <c r="J128" s="171"/>
      <c r="R128" s="150"/>
    </row>
    <row r="129" spans="4:18" ht="9.75">
      <c r="D129" s="153"/>
      <c r="E129" s="74"/>
      <c r="F129" s="47"/>
      <c r="G129" s="171"/>
      <c r="H129" s="171"/>
      <c r="I129" s="171"/>
      <c r="J129" s="171"/>
      <c r="R129" s="150"/>
    </row>
    <row r="130" spans="4:18" ht="9.75">
      <c r="D130" s="153"/>
      <c r="E130" s="74"/>
      <c r="F130" s="47"/>
      <c r="G130" s="171"/>
      <c r="H130" s="171"/>
      <c r="I130" s="171"/>
      <c r="J130" s="171"/>
      <c r="R130" s="150"/>
    </row>
    <row r="131" spans="4:18" ht="9.75">
      <c r="D131" s="153"/>
      <c r="E131" s="74"/>
      <c r="F131" s="47"/>
      <c r="G131" s="171"/>
      <c r="H131" s="171"/>
      <c r="I131" s="171"/>
      <c r="J131" s="171"/>
      <c r="R131" s="150"/>
    </row>
    <row r="132" spans="4:18" ht="9.75">
      <c r="D132" s="153"/>
      <c r="E132" s="74"/>
      <c r="F132" s="47"/>
      <c r="G132" s="171"/>
      <c r="H132" s="171"/>
      <c r="I132" s="171"/>
      <c r="J132" s="171"/>
      <c r="R132" s="150"/>
    </row>
  </sheetData>
  <sheetProtection/>
  <printOptions/>
  <pageMargins left="0.17" right="0.17" top="0.21" bottom="0.2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132"/>
  <sheetViews>
    <sheetView zoomScalePageLayoutView="0" workbookViewId="0" topLeftCell="A1">
      <selection activeCell="T27" sqref="T27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61" customWidth="1"/>
    <col min="11" max="11" width="3.3359375" style="26" customWidth="1"/>
    <col min="12" max="15" width="3.6640625" style="27" customWidth="1"/>
    <col min="16" max="16" width="8.4453125" style="45" customWidth="1"/>
    <col min="17" max="17" width="14.77734375" style="26" customWidth="1"/>
    <col min="18" max="18" width="1.88671875" style="148" customWidth="1"/>
    <col min="19" max="16384" width="8.88671875" style="26" customWidth="1"/>
  </cols>
  <sheetData>
    <row r="1" ht="16.5" customHeight="1"/>
    <row r="2" ht="16.5" customHeight="1"/>
    <row r="3" spans="1:19" ht="16.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57"/>
      <c r="H3" s="57"/>
      <c r="I3" s="57"/>
      <c r="J3" s="57"/>
      <c r="K3" s="29"/>
      <c r="L3" s="31"/>
      <c r="M3" s="31"/>
      <c r="N3" s="31"/>
      <c r="O3" s="31"/>
      <c r="P3" s="38" t="s">
        <v>28</v>
      </c>
      <c r="Q3" s="38" t="s">
        <v>29</v>
      </c>
      <c r="R3" s="149"/>
      <c r="S3" s="29"/>
    </row>
    <row r="4" spans="1:19" ht="16.5" customHeight="1">
      <c r="A4" s="32"/>
      <c r="B4" s="32"/>
      <c r="C4" s="33"/>
      <c r="D4" s="29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63"/>
      <c r="H4" s="64"/>
      <c r="I4" s="56"/>
      <c r="J4" s="56"/>
      <c r="K4" s="29"/>
      <c r="L4" s="31"/>
      <c r="M4" s="50"/>
      <c r="N4" s="50"/>
      <c r="O4" s="73"/>
      <c r="P4" s="147" t="e">
        <f>_xlfn.IFNA(INDEX($A$3:$C$66,MATCH(19,$A$3:$A$66,0),2),"")</f>
        <v>#NAME?</v>
      </c>
      <c r="Q4" s="146" t="e">
        <f>_xlfn.IFNA(INDEX($A$3:$C$66,MATCH(19,$A$3:$A$66,0),3),"")</f>
        <v>#NAME?</v>
      </c>
      <c r="R4" s="149">
        <v>19</v>
      </c>
      <c r="S4" s="29"/>
    </row>
    <row r="5" spans="1:19" ht="16.5" customHeight="1">
      <c r="A5" s="32"/>
      <c r="B5" s="32"/>
      <c r="C5" s="35"/>
      <c r="D5" s="29"/>
      <c r="E5" s="31"/>
      <c r="F5" s="46"/>
      <c r="G5" s="56">
        <v>10</v>
      </c>
      <c r="H5" s="65"/>
      <c r="I5" s="64"/>
      <c r="J5" s="56"/>
      <c r="K5" s="34"/>
      <c r="L5" s="50"/>
      <c r="M5" s="69"/>
      <c r="N5" s="68"/>
      <c r="O5" s="86">
        <v>12</v>
      </c>
      <c r="P5" s="30"/>
      <c r="Q5" s="34"/>
      <c r="R5" s="149"/>
      <c r="S5" s="29"/>
    </row>
    <row r="6" spans="1:19" ht="16.5" customHeight="1">
      <c r="A6" s="32"/>
      <c r="B6" s="32"/>
      <c r="C6" s="35"/>
      <c r="D6" s="29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64"/>
      <c r="H6" s="64"/>
      <c r="I6" s="64"/>
      <c r="J6" s="56"/>
      <c r="K6" s="34"/>
      <c r="L6" s="50"/>
      <c r="M6" s="69"/>
      <c r="N6" s="69"/>
      <c r="O6" s="50"/>
      <c r="P6" s="147" t="e">
        <f>_xlfn.IFNA(INDEX($A$3:$C$66,MATCH(20,$A$3:$A$66,0),2),"")</f>
        <v>#NAME?</v>
      </c>
      <c r="Q6" s="146" t="e">
        <f>_xlfn.IFNA(INDEX($A$3:$C$66,MATCH(20,$A$3:$A$66,0),3),"")</f>
        <v>#NAME?</v>
      </c>
      <c r="R6" s="149">
        <v>20</v>
      </c>
      <c r="S6" s="29"/>
    </row>
    <row r="7" spans="1:19" ht="16.5" customHeight="1">
      <c r="A7" s="32"/>
      <c r="B7" s="32"/>
      <c r="C7" s="35"/>
      <c r="D7" s="29"/>
      <c r="E7" s="31"/>
      <c r="F7" s="56">
        <v>1</v>
      </c>
      <c r="G7" s="65"/>
      <c r="H7" s="64"/>
      <c r="I7" s="64"/>
      <c r="J7" s="56"/>
      <c r="K7" s="34"/>
      <c r="L7" s="50"/>
      <c r="M7" s="69"/>
      <c r="N7" s="50"/>
      <c r="O7" s="81"/>
      <c r="P7" s="30"/>
      <c r="Q7" s="34"/>
      <c r="R7" s="149"/>
      <c r="S7" s="29"/>
    </row>
    <row r="8" spans="1:19" ht="16.5" customHeight="1">
      <c r="A8" s="32"/>
      <c r="B8" s="32"/>
      <c r="C8" s="35"/>
      <c r="D8" s="29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64"/>
      <c r="H8" s="56">
        <v>20</v>
      </c>
      <c r="I8" s="65"/>
      <c r="J8" s="64"/>
      <c r="K8" s="34"/>
      <c r="L8" s="69"/>
      <c r="M8" s="68"/>
      <c r="N8" s="69">
        <v>24</v>
      </c>
      <c r="O8" s="50"/>
      <c r="P8" s="21" t="e">
        <f>_xlfn.IFNA(INDEX($A$3:$C$66,MATCH(21,$A$3:$A$66,0),2),"")</f>
        <v>#NAME?</v>
      </c>
      <c r="Q8" s="146" t="e">
        <f>_xlfn.IFNA(INDEX($A$3:$C$66,MATCH(21,$A$3:$A$66,0),3),"")</f>
        <v>#NAME?</v>
      </c>
      <c r="R8" s="149">
        <v>21</v>
      </c>
      <c r="S8" s="29"/>
    </row>
    <row r="9" spans="1:19" ht="16.5" customHeight="1">
      <c r="A9" s="32"/>
      <c r="B9" s="32"/>
      <c r="C9" s="35"/>
      <c r="D9" s="29"/>
      <c r="E9" s="31"/>
      <c r="F9" s="46"/>
      <c r="G9" s="56"/>
      <c r="H9" s="56"/>
      <c r="I9" s="64"/>
      <c r="J9" s="64"/>
      <c r="K9" s="34"/>
      <c r="L9" s="69"/>
      <c r="M9" s="69"/>
      <c r="N9" s="68"/>
      <c r="O9" s="81">
        <v>13</v>
      </c>
      <c r="P9" s="30"/>
      <c r="Q9" s="34"/>
      <c r="R9" s="149"/>
      <c r="S9" s="29"/>
    </row>
    <row r="10" spans="1:19" ht="16.5" customHeight="1">
      <c r="A10" s="32"/>
      <c r="B10" s="32"/>
      <c r="C10" s="35"/>
      <c r="D10" s="29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63"/>
      <c r="H10" s="64"/>
      <c r="I10" s="64"/>
      <c r="J10" s="64"/>
      <c r="K10" s="34"/>
      <c r="L10" s="69"/>
      <c r="M10" s="50"/>
      <c r="N10" s="69"/>
      <c r="O10" s="50"/>
      <c r="P10" s="147" t="e">
        <f>_xlfn.IFNA(INDEX($A$3:$C$66,MATCH(22,$A$3:$A$66,0),2),"")</f>
        <v>#NAME?</v>
      </c>
      <c r="Q10" s="146" t="e">
        <f>_xlfn.IFNA(INDEX($A$3:$C$66,MATCH(22,$A$3:$A$66,0),3),"")</f>
        <v>#NAME?</v>
      </c>
      <c r="R10" s="149">
        <v>22</v>
      </c>
      <c r="S10" s="29"/>
    </row>
    <row r="11" spans="1:19" ht="16.5" customHeight="1">
      <c r="A11" s="32"/>
      <c r="B11" s="32"/>
      <c r="C11" s="35"/>
      <c r="D11" s="29"/>
      <c r="E11" s="31"/>
      <c r="F11" s="30"/>
      <c r="G11" s="56">
        <v>4</v>
      </c>
      <c r="H11" s="65"/>
      <c r="I11" s="64">
        <v>28</v>
      </c>
      <c r="J11" s="78"/>
      <c r="K11" s="34"/>
      <c r="L11" s="33"/>
      <c r="M11" s="50">
        <v>30</v>
      </c>
      <c r="N11" s="50"/>
      <c r="O11" s="81"/>
      <c r="P11" s="30"/>
      <c r="Q11" s="29"/>
      <c r="R11" s="149"/>
      <c r="S11" s="29"/>
    </row>
    <row r="12" spans="1:19" ht="16.5" customHeight="1">
      <c r="A12" s="32"/>
      <c r="B12" s="32"/>
      <c r="C12" s="35"/>
      <c r="D12" s="29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63"/>
      <c r="H12" s="64"/>
      <c r="I12" s="56"/>
      <c r="J12" s="79"/>
      <c r="K12" s="34"/>
      <c r="L12" s="82"/>
      <c r="M12" s="50"/>
      <c r="N12" s="69"/>
      <c r="O12" s="50"/>
      <c r="P12" s="147" t="e">
        <f>_xlfn.IFNA(INDEX($A$3:$C$66,MATCH(23,$A$3:$A$66,0),2),"")</f>
        <v>#NAME?</v>
      </c>
      <c r="Q12" s="146" t="e">
        <f>_xlfn.IFNA(INDEX($A$3:$C$66,MATCH(23,$A$3:$A$66,0),3),"")</f>
        <v>#NAME?</v>
      </c>
      <c r="R12" s="149">
        <v>23</v>
      </c>
      <c r="S12" s="29"/>
    </row>
    <row r="13" spans="1:19" ht="16.5" customHeight="1">
      <c r="A13" s="32"/>
      <c r="B13" s="32"/>
      <c r="C13" s="35"/>
      <c r="D13" s="29"/>
      <c r="E13" s="31"/>
      <c r="F13" s="46"/>
      <c r="G13" s="56"/>
      <c r="H13" s="56"/>
      <c r="I13" s="56"/>
      <c r="J13" s="79"/>
      <c r="K13" s="34"/>
      <c r="L13" s="82"/>
      <c r="M13" s="69"/>
      <c r="N13" s="68"/>
      <c r="O13" s="81">
        <v>14</v>
      </c>
      <c r="P13" s="30"/>
      <c r="Q13" s="34"/>
      <c r="R13" s="149"/>
      <c r="S13" s="29"/>
    </row>
    <row r="14" spans="1:19" ht="16.5" customHeight="1">
      <c r="A14" s="32"/>
      <c r="B14" s="32"/>
      <c r="C14" s="35"/>
      <c r="D14" s="29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63"/>
      <c r="H14" s="64"/>
      <c r="I14" s="56"/>
      <c r="J14" s="79"/>
      <c r="K14" s="34"/>
      <c r="L14" s="82"/>
      <c r="M14" s="69"/>
      <c r="N14" s="69"/>
      <c r="O14" s="50"/>
      <c r="P14" s="147" t="e">
        <f>_xlfn.IFNA(INDEX($A$3:$C$66,MATCH(24,$A$3:$A$66,0),2),"")</f>
        <v>#NAME?</v>
      </c>
      <c r="Q14" s="146" t="e">
        <f>_xlfn.IFNA(INDEX($A$3:$C$66,MATCH(24,$A$3:$A$66,0),3),"")</f>
        <v>#NAME?</v>
      </c>
      <c r="R14" s="149">
        <v>24</v>
      </c>
      <c r="S14" s="29"/>
    </row>
    <row r="15" spans="1:19" ht="16.5" customHeight="1">
      <c r="A15" s="32"/>
      <c r="B15" s="32"/>
      <c r="C15" s="35"/>
      <c r="D15" s="29"/>
      <c r="E15" s="31"/>
      <c r="F15" s="46"/>
      <c r="G15" s="56">
        <v>5</v>
      </c>
      <c r="H15" s="65"/>
      <c r="I15" s="64"/>
      <c r="J15" s="79"/>
      <c r="K15" s="34"/>
      <c r="L15" s="82"/>
      <c r="M15" s="69"/>
      <c r="N15" s="50"/>
      <c r="O15" s="81"/>
      <c r="P15" s="30"/>
      <c r="Q15" s="34"/>
      <c r="R15" s="149"/>
      <c r="S15" s="29"/>
    </row>
    <row r="16" spans="1:19" ht="16.5" customHeight="1">
      <c r="A16" s="32"/>
      <c r="B16" s="32"/>
      <c r="C16" s="35"/>
      <c r="D16" s="29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63"/>
      <c r="H16" s="64"/>
      <c r="I16" s="64"/>
      <c r="J16" s="79"/>
      <c r="K16" s="34"/>
      <c r="L16" s="82"/>
      <c r="M16" s="68"/>
      <c r="N16" s="69">
        <v>25</v>
      </c>
      <c r="O16" s="50"/>
      <c r="P16" s="147" t="e">
        <f>_xlfn.IFNA(INDEX($A$3:$C$66,MATCH(25,$A$3:$A$66,0),2),"")</f>
        <v>#NAME?</v>
      </c>
      <c r="Q16" s="146" t="e">
        <f>_xlfn.IFNA(INDEX($A$3:$C$66,MATCH(25,$A$3:$A$66,0),3),"")</f>
        <v>#NAME?</v>
      </c>
      <c r="R16" s="149">
        <v>25</v>
      </c>
      <c r="S16" s="29"/>
    </row>
    <row r="17" spans="1:19" ht="16.5" customHeight="1">
      <c r="A17" s="32"/>
      <c r="B17" s="32"/>
      <c r="C17" s="35"/>
      <c r="D17" s="29"/>
      <c r="E17" s="31"/>
      <c r="F17" s="46"/>
      <c r="G17" s="56"/>
      <c r="H17" s="56">
        <v>21</v>
      </c>
      <c r="I17" s="65"/>
      <c r="J17" s="79"/>
      <c r="K17" s="34"/>
      <c r="L17" s="70"/>
      <c r="M17" s="69"/>
      <c r="N17" s="68"/>
      <c r="O17" s="81">
        <v>15</v>
      </c>
      <c r="P17" s="30"/>
      <c r="Q17" s="34"/>
      <c r="R17" s="149"/>
      <c r="S17" s="29"/>
    </row>
    <row r="18" spans="1:19" ht="16.5" customHeight="1">
      <c r="A18" s="32"/>
      <c r="B18" s="32"/>
      <c r="C18" s="35"/>
      <c r="D18" s="29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63"/>
      <c r="H18" s="64"/>
      <c r="I18" s="64"/>
      <c r="J18" s="80"/>
      <c r="K18" s="46">
        <v>34</v>
      </c>
      <c r="L18" s="70"/>
      <c r="M18" s="50"/>
      <c r="N18" s="69"/>
      <c r="O18" s="50"/>
      <c r="P18" s="147" t="e">
        <f>_xlfn.IFNA(INDEX($A$3:$C$66,MATCH(26,$A$3:$A$66,0),2),"")</f>
        <v>#NAME?</v>
      </c>
      <c r="Q18" s="146" t="e">
        <f>_xlfn.IFNA(INDEX($A$3:$C$66,MATCH(26,$A$3:$A$66,0),3),"")</f>
        <v>#NAME?</v>
      </c>
      <c r="R18" s="149">
        <v>26</v>
      </c>
      <c r="S18" s="29"/>
    </row>
    <row r="19" spans="1:19" ht="16.5" customHeight="1">
      <c r="A19" s="32"/>
      <c r="B19" s="32"/>
      <c r="C19" s="35"/>
      <c r="D19" s="29"/>
      <c r="E19" s="31"/>
      <c r="F19" s="46"/>
      <c r="G19" s="56">
        <v>6</v>
      </c>
      <c r="H19" s="65"/>
      <c r="I19" s="64"/>
      <c r="J19" s="80">
        <v>32</v>
      </c>
      <c r="K19" s="75"/>
      <c r="L19" s="70">
        <v>33</v>
      </c>
      <c r="M19" s="50"/>
      <c r="N19" s="50"/>
      <c r="O19" s="81"/>
      <c r="P19" s="30"/>
      <c r="Q19" s="34"/>
      <c r="R19" s="149"/>
      <c r="S19" s="29"/>
    </row>
    <row r="20" spans="1:19" ht="16.5" customHeight="1">
      <c r="A20" s="32"/>
      <c r="B20" s="32"/>
      <c r="C20" s="35"/>
      <c r="D20" s="29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63"/>
      <c r="H20" s="64"/>
      <c r="I20" s="56"/>
      <c r="J20" s="80"/>
      <c r="K20" s="46">
        <v>35</v>
      </c>
      <c r="L20" s="70"/>
      <c r="M20" s="50"/>
      <c r="N20" s="69"/>
      <c r="O20" s="50"/>
      <c r="P20" s="147" t="e">
        <f>_xlfn.IFNA(INDEX($A$3:$C$66,MATCH(27,$A$3:$A$66,0),2),"")</f>
        <v>#NAME?</v>
      </c>
      <c r="Q20" s="146" t="e">
        <f>_xlfn.IFNA(INDEX($A$3:$C$66,MATCH(27,$A$3:$A$66,0),3),"")</f>
        <v>#NAME?</v>
      </c>
      <c r="R20" s="149">
        <v>27</v>
      </c>
      <c r="S20" s="29"/>
    </row>
    <row r="21" spans="1:19" ht="16.5" customHeight="1">
      <c r="A21" s="32"/>
      <c r="B21" s="32"/>
      <c r="C21" s="35"/>
      <c r="D21" s="29"/>
      <c r="E21" s="31"/>
      <c r="F21" s="46"/>
      <c r="G21" s="56"/>
      <c r="H21" s="56"/>
      <c r="I21" s="56"/>
      <c r="J21" s="80"/>
      <c r="K21" s="34"/>
      <c r="L21" s="70"/>
      <c r="M21" s="69"/>
      <c r="N21" s="68"/>
      <c r="O21" s="81">
        <v>16</v>
      </c>
      <c r="P21" s="30"/>
      <c r="Q21" s="34"/>
      <c r="R21" s="149"/>
      <c r="S21" s="29"/>
    </row>
    <row r="22" spans="1:19" ht="16.5" customHeight="1">
      <c r="A22" s="32"/>
      <c r="B22" s="32"/>
      <c r="C22" s="35"/>
      <c r="D22" s="29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63"/>
      <c r="H22" s="64"/>
      <c r="I22" s="56"/>
      <c r="J22" s="80"/>
      <c r="K22" s="34"/>
      <c r="L22" s="70"/>
      <c r="M22" s="69"/>
      <c r="N22" s="69"/>
      <c r="O22" s="50"/>
      <c r="P22" s="147" t="e">
        <f>_xlfn.IFNA(INDEX($A$3:$C$66,MATCH(28,$A$3:$A$66,0),2),"")</f>
        <v>#NAME?</v>
      </c>
      <c r="Q22" s="146" t="e">
        <f>_xlfn.IFNA(INDEX($A$3:$C$66,MATCH(28,$A$3:$A$66,0),3),"")</f>
        <v>#NAME?</v>
      </c>
      <c r="R22" s="149">
        <v>28</v>
      </c>
      <c r="S22" s="29"/>
    </row>
    <row r="23" spans="1:19" ht="16.5" customHeight="1">
      <c r="A23" s="32"/>
      <c r="B23" s="32"/>
      <c r="C23" s="35"/>
      <c r="D23" s="29"/>
      <c r="E23" s="31"/>
      <c r="F23" s="30"/>
      <c r="G23" s="56">
        <v>7</v>
      </c>
      <c r="H23" s="65"/>
      <c r="I23" s="64"/>
      <c r="J23" s="80"/>
      <c r="K23" s="34"/>
      <c r="L23" s="82"/>
      <c r="M23" s="68"/>
      <c r="N23" s="50">
        <v>26</v>
      </c>
      <c r="O23" s="81"/>
      <c r="P23" s="30"/>
      <c r="Q23" s="29"/>
      <c r="R23" s="149"/>
      <c r="S23" s="29"/>
    </row>
    <row r="24" spans="1:19" ht="16.5" customHeight="1">
      <c r="A24" s="32"/>
      <c r="B24" s="32"/>
      <c r="C24" s="35"/>
      <c r="D24" s="29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63"/>
      <c r="H24" s="64"/>
      <c r="I24" s="64"/>
      <c r="J24" s="80"/>
      <c r="K24" s="34"/>
      <c r="L24" s="82"/>
      <c r="M24" s="69"/>
      <c r="N24" s="69"/>
      <c r="O24" s="81"/>
      <c r="P24" s="147" t="e">
        <f>_xlfn.IFNA(INDEX($A$3:$C$66,MATCH(29,$A$3:$A$66,0),2),"")</f>
        <v>#NAME?</v>
      </c>
      <c r="Q24" s="146" t="e">
        <f>_xlfn.IFNA(INDEX($A$3:$C$66,MATCH(29,$A$3:$A$66,0),3),"")</f>
        <v>#NAME?</v>
      </c>
      <c r="R24" s="149">
        <v>29</v>
      </c>
      <c r="S24" s="29"/>
    </row>
    <row r="25" spans="1:19" ht="16.5" customHeight="1">
      <c r="A25" s="32"/>
      <c r="B25" s="32"/>
      <c r="C25" s="35"/>
      <c r="D25" s="29"/>
      <c r="E25" s="31"/>
      <c r="F25" s="46"/>
      <c r="G25" s="56"/>
      <c r="H25" s="56">
        <v>22</v>
      </c>
      <c r="I25" s="65"/>
      <c r="J25" s="79"/>
      <c r="K25" s="34"/>
      <c r="L25" s="82"/>
      <c r="M25" s="69"/>
      <c r="N25" s="68"/>
      <c r="O25" s="50">
        <v>17</v>
      </c>
      <c r="P25" s="30"/>
      <c r="Q25" s="34"/>
      <c r="R25" s="149"/>
      <c r="S25" s="29"/>
    </row>
    <row r="26" spans="1:19" ht="16.5" customHeight="1">
      <c r="A26" s="32"/>
      <c r="B26" s="146" t="e">
        <f>_xlfn.IFNA(INDEX($A$5:$C$68,MATCH(19,$A$5:$A$68,0),2),"")</f>
        <v>#NAME?</v>
      </c>
      <c r="C26" s="146" t="e">
        <f>_xlfn.IFNA(INDEX($A$5:$C$68,MATCH(19,$A$5:$A$68,0),3),"")</f>
        <v>#NAME?</v>
      </c>
      <c r="D26" s="29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63"/>
      <c r="H26" s="64"/>
      <c r="I26" s="64"/>
      <c r="J26" s="79"/>
      <c r="K26" s="34"/>
      <c r="L26" s="82"/>
      <c r="M26" s="50"/>
      <c r="N26" s="69"/>
      <c r="O26" s="81"/>
      <c r="P26" s="147" t="e">
        <f>_xlfn.IFNA(INDEX($A$3:$C$66,MATCH(30,$A$3:$A$66,0),2),"")</f>
        <v>#NAME?</v>
      </c>
      <c r="Q26" s="146" t="e">
        <f>_xlfn.IFNA(INDEX($A$3:$C$66,MATCH(30,$A$3:$A$66,0),3),"")</f>
        <v>#NAME?</v>
      </c>
      <c r="R26" s="149">
        <v>30</v>
      </c>
      <c r="S26" s="29"/>
    </row>
    <row r="27" spans="1:19" ht="16.5" customHeight="1">
      <c r="A27" s="32"/>
      <c r="B27" s="32"/>
      <c r="C27" s="35"/>
      <c r="D27" s="29"/>
      <c r="E27" s="31"/>
      <c r="F27" s="46"/>
      <c r="G27" s="56">
        <v>8</v>
      </c>
      <c r="H27" s="65"/>
      <c r="I27" s="64">
        <v>29</v>
      </c>
      <c r="J27" s="78"/>
      <c r="K27" s="34"/>
      <c r="L27" s="33"/>
      <c r="M27" s="50">
        <v>31</v>
      </c>
      <c r="N27" s="50"/>
      <c r="O27" s="50"/>
      <c r="P27" s="30"/>
      <c r="Q27" s="34"/>
      <c r="R27" s="149"/>
      <c r="S27" s="29"/>
    </row>
    <row r="28" spans="1:19" ht="16.5" customHeight="1">
      <c r="A28" s="32"/>
      <c r="B28" s="32"/>
      <c r="C28" s="35"/>
      <c r="D28" s="29">
        <f>D26+1</f>
        <v>13</v>
      </c>
      <c r="E28" s="33" t="e">
        <f>_xlfn.IFNA(INDEX($A$4:$C$67,MATCH(D28,$A$4:$A$67,0),3),"")</f>
        <v>#NAME?</v>
      </c>
      <c r="F28" s="75" t="e">
        <f>_xlfn.IFNA(INDEX($A$4:$C$67,MATCH(D28,$A$4:$A$67,0),2),"")</f>
        <v>#NAME?</v>
      </c>
      <c r="G28" s="63"/>
      <c r="H28" s="64"/>
      <c r="I28" s="56"/>
      <c r="J28" s="64"/>
      <c r="K28" s="34"/>
      <c r="L28" s="69"/>
      <c r="M28" s="50"/>
      <c r="N28" s="69"/>
      <c r="O28" s="81"/>
      <c r="P28" s="147" t="e">
        <f>_xlfn.IFNA(INDEX($A$3:$C$66,MATCH(31,$A$3:$A$66,0),2),"")</f>
        <v>#NAME?</v>
      </c>
      <c r="Q28" s="146" t="e">
        <f>_xlfn.IFNA(INDEX($A$3:$C$66,MATCH(31,$A$3:$A$66,0),3),"")</f>
        <v>#NAME?</v>
      </c>
      <c r="R28" s="149">
        <v>31</v>
      </c>
      <c r="S28" s="29"/>
    </row>
    <row r="29" spans="1:19" ht="16.5" customHeight="1">
      <c r="A29" s="32"/>
      <c r="B29" s="32"/>
      <c r="C29" s="35"/>
      <c r="D29" s="29"/>
      <c r="E29" s="31"/>
      <c r="F29" s="46"/>
      <c r="G29" s="56"/>
      <c r="H29" s="56"/>
      <c r="I29" s="56"/>
      <c r="J29" s="64"/>
      <c r="K29" s="34"/>
      <c r="L29" s="69"/>
      <c r="M29" s="69"/>
      <c r="N29" s="68"/>
      <c r="O29" s="50">
        <v>18</v>
      </c>
      <c r="R29" s="150"/>
      <c r="S29" s="29"/>
    </row>
    <row r="30" spans="1:19" ht="16.5" customHeight="1">
      <c r="A30" s="32"/>
      <c r="B30" s="32"/>
      <c r="C30" s="35"/>
      <c r="D30" s="29">
        <f>D28+1</f>
        <v>14</v>
      </c>
      <c r="E30" s="33" t="e">
        <f>_xlfn.IFNA(INDEX($A$4:$C$67,MATCH(D30,$A$4:$A$67,0),3),"")</f>
        <v>#NAME?</v>
      </c>
      <c r="F30" s="75" t="e">
        <f>_xlfn.IFNA(INDEX($A$4:$C$67,MATCH(D30,$A$4:$A$67,0),2),"")</f>
        <v>#NAME?</v>
      </c>
      <c r="G30" s="63"/>
      <c r="H30" s="64"/>
      <c r="I30" s="56"/>
      <c r="J30" s="64"/>
      <c r="K30" s="34"/>
      <c r="L30" s="69"/>
      <c r="M30" s="69"/>
      <c r="N30" s="69"/>
      <c r="O30" s="69"/>
      <c r="P30" s="172" t="e">
        <f>_xlfn.IFNA(INDEX($A$3:$C$66,MATCH(32,$A$3:$A$66,0),2),"")</f>
        <v>#NAME?</v>
      </c>
      <c r="Q30" s="173" t="e">
        <f>_xlfn.IFNA(INDEX($A$3:$C$66,MATCH(32,$A$3:$A$66,0),3),"")</f>
        <v>#NAME?</v>
      </c>
      <c r="R30" s="151">
        <v>32</v>
      </c>
      <c r="S30" s="29"/>
    </row>
    <row r="31" spans="1:19" ht="16.5" customHeight="1">
      <c r="A31" s="32"/>
      <c r="B31" s="32"/>
      <c r="C31" s="35"/>
      <c r="D31" s="29"/>
      <c r="E31" s="31"/>
      <c r="F31" s="46"/>
      <c r="G31" s="56">
        <v>9</v>
      </c>
      <c r="H31" s="65"/>
      <c r="I31" s="64"/>
      <c r="J31" s="64"/>
      <c r="K31" s="34"/>
      <c r="L31" s="69"/>
      <c r="M31" s="69"/>
      <c r="N31" s="50"/>
      <c r="O31" s="33"/>
      <c r="P31" s="176"/>
      <c r="Q31" s="177"/>
      <c r="R31" s="150"/>
      <c r="S31" s="29"/>
    </row>
    <row r="32" spans="1:19" ht="16.5" customHeight="1">
      <c r="A32" s="32"/>
      <c r="B32" s="32"/>
      <c r="C32" s="35"/>
      <c r="D32" s="29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63"/>
      <c r="H32" s="64"/>
      <c r="I32" s="64"/>
      <c r="J32" s="64"/>
      <c r="K32" s="34"/>
      <c r="L32" s="50"/>
      <c r="M32" s="87"/>
      <c r="N32" s="70"/>
      <c r="O32" s="88"/>
      <c r="P32" s="174" t="e">
        <f>_xlfn.IFNA(INDEX($A$3:$C$66,MATCH(33,$A$3:$A$66,0),2),"")</f>
        <v>#NAME?</v>
      </c>
      <c r="Q32" s="175" t="e">
        <f>_xlfn.IFNA(INDEX($A$3:$C$66,MATCH(33,$A$3:$A$66,0),3),"")</f>
        <v>#NAME?</v>
      </c>
      <c r="R32" s="151">
        <v>33</v>
      </c>
      <c r="S32" s="29"/>
    </row>
    <row r="33" spans="1:19" ht="16.5" customHeight="1">
      <c r="A33" s="32"/>
      <c r="B33" s="32"/>
      <c r="C33" s="35"/>
      <c r="D33" s="29"/>
      <c r="E33" s="31"/>
      <c r="F33" s="46"/>
      <c r="G33" s="56"/>
      <c r="H33" s="80">
        <v>23</v>
      </c>
      <c r="I33" s="63"/>
      <c r="J33" s="64"/>
      <c r="K33" s="34"/>
      <c r="L33" s="50"/>
      <c r="M33" s="33"/>
      <c r="N33" s="70">
        <v>27</v>
      </c>
      <c r="O33" s="50"/>
      <c r="P33" s="30"/>
      <c r="Q33" s="29"/>
      <c r="R33" s="149"/>
      <c r="S33" s="29"/>
    </row>
    <row r="34" spans="1:19" ht="16.5" customHeight="1">
      <c r="A34" s="32"/>
      <c r="B34" s="32"/>
      <c r="C34" s="35"/>
      <c r="D34" s="29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64"/>
      <c r="H34" s="80"/>
      <c r="I34" s="56"/>
      <c r="J34" s="56"/>
      <c r="K34" s="34"/>
      <c r="L34" s="50"/>
      <c r="M34" s="50"/>
      <c r="N34" s="89"/>
      <c r="O34" s="73"/>
      <c r="P34" s="147" t="e">
        <f>_xlfn.IFNA(INDEX($A$3:$C$66,MATCH(34,$A$3:$A$66,0),2),"")</f>
        <v>#NAME?</v>
      </c>
      <c r="Q34" s="146" t="e">
        <f>_xlfn.IFNA(INDEX($A$3:$C$66,MATCH(34,$A$3:$A$66,0),3),"")</f>
        <v>#NAME?</v>
      </c>
      <c r="R34" s="149">
        <v>34</v>
      </c>
      <c r="S34" s="29"/>
    </row>
    <row r="35" spans="1:19" ht="16.5" customHeight="1">
      <c r="A35" s="32"/>
      <c r="B35" s="32"/>
      <c r="C35" s="35"/>
      <c r="D35" s="29"/>
      <c r="E35" s="31"/>
      <c r="F35" s="57">
        <v>2</v>
      </c>
      <c r="G35" s="78"/>
      <c r="H35" s="80"/>
      <c r="I35" s="56"/>
      <c r="J35" s="56"/>
      <c r="K35" s="29"/>
      <c r="L35" s="31"/>
      <c r="M35" s="50"/>
      <c r="N35" s="33"/>
      <c r="O35" s="50">
        <v>19</v>
      </c>
      <c r="P35" s="30"/>
      <c r="Q35" s="29"/>
      <c r="R35" s="149"/>
      <c r="S35" s="29"/>
    </row>
    <row r="36" spans="1:19" ht="16.5" customHeight="1">
      <c r="A36" s="32"/>
      <c r="B36" s="32"/>
      <c r="C36" s="35"/>
      <c r="D36" s="34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79"/>
      <c r="H36" s="80"/>
      <c r="I36" s="56"/>
      <c r="J36" s="56"/>
      <c r="K36" s="29"/>
      <c r="L36" s="31"/>
      <c r="M36" s="50"/>
      <c r="N36" s="69"/>
      <c r="O36" s="81"/>
      <c r="P36" s="147" t="e">
        <f>_xlfn.IFNA(INDEX($A$3:$C$66,MATCH(35,$A$3:$A$66,0),2),"")</f>
        <v>#NAME?</v>
      </c>
      <c r="Q36" s="146" t="e">
        <f>_xlfn.IFNA(INDEX($A$3:$C$66,MATCH(35,$A$3:$A$66,0),3),"")</f>
        <v>#NAME?</v>
      </c>
      <c r="R36" s="149">
        <v>35</v>
      </c>
      <c r="S36" s="29"/>
    </row>
    <row r="37" spans="1:10" ht="16.5" customHeight="1">
      <c r="A37" s="32"/>
      <c r="B37" s="32"/>
      <c r="C37" s="35"/>
      <c r="D37" s="36"/>
      <c r="E37" s="74"/>
      <c r="F37" s="47"/>
      <c r="G37" s="83">
        <v>11</v>
      </c>
      <c r="H37" s="84"/>
      <c r="I37" s="66"/>
      <c r="J37" s="66"/>
    </row>
    <row r="38" spans="1:17" ht="16.5" customHeight="1">
      <c r="A38" s="42"/>
      <c r="B38" s="41"/>
      <c r="C38" s="41"/>
      <c r="D38" s="36">
        <v>18</v>
      </c>
      <c r="E38" s="33" t="e">
        <f>_xlfn.IFNA(INDEX($A$4:$C$67,MATCH(D38,$A$4:$A$67,0),3),"")</f>
        <v>#NAME?</v>
      </c>
      <c r="F38" s="75" t="e">
        <f>_xlfn.IFNA(INDEX($A$4:$C$67,MATCH(D38,$A$4:$A$67,0),2),"")</f>
        <v>#NAME?</v>
      </c>
      <c r="G38" s="85"/>
      <c r="H38" s="66"/>
      <c r="I38" s="66"/>
      <c r="J38" s="66"/>
      <c r="P38" s="45" t="e">
        <f>_xlfn.IFNA(INDEX($A$3:$C$66,MATCH(36,$A$3:$A$66,0),2),"")</f>
        <v>#NAME?</v>
      </c>
      <c r="Q38" s="26" t="e">
        <f>_xlfn.IFNA(INDEX($A$3:$C$66,MATCH(36,$A$3:$A$66,0),3),"")</f>
        <v>#NAME?</v>
      </c>
    </row>
    <row r="39" spans="1:10" ht="9.75">
      <c r="A39" s="37"/>
      <c r="B39" s="36"/>
      <c r="C39" s="36"/>
      <c r="D39" s="36"/>
      <c r="E39" s="74"/>
      <c r="F39" s="47"/>
      <c r="G39" s="66"/>
      <c r="H39" s="66"/>
      <c r="I39" s="66"/>
      <c r="J39" s="66"/>
    </row>
    <row r="40" spans="1:10" ht="9.75">
      <c r="A40" s="37"/>
      <c r="B40" s="36"/>
      <c r="C40" s="36"/>
      <c r="D40" s="36"/>
      <c r="E40" s="74"/>
      <c r="F40" s="47"/>
      <c r="G40" s="66"/>
      <c r="H40" s="66"/>
      <c r="I40" s="66"/>
      <c r="J40" s="66"/>
    </row>
    <row r="41" spans="1:10" ht="9.75">
      <c r="A41" s="37"/>
      <c r="B41" s="36"/>
      <c r="C41" s="36"/>
      <c r="D41" s="36"/>
      <c r="E41" s="74"/>
      <c r="F41" s="47"/>
      <c r="G41" s="66"/>
      <c r="H41" s="66"/>
      <c r="I41" s="66"/>
      <c r="J41" s="66"/>
    </row>
    <row r="42" spans="1:10" ht="9.75">
      <c r="A42" s="37"/>
      <c r="B42" s="36"/>
      <c r="C42" s="36"/>
      <c r="D42" s="36"/>
      <c r="E42" s="74"/>
      <c r="F42" s="47"/>
      <c r="G42" s="66"/>
      <c r="H42" s="66"/>
      <c r="I42" s="66"/>
      <c r="J42" s="66"/>
    </row>
    <row r="43" spans="1:10" ht="9.75">
      <c r="A43" s="37"/>
      <c r="B43" s="36"/>
      <c r="C43" s="36"/>
      <c r="D43" s="36"/>
      <c r="E43" s="74"/>
      <c r="F43" s="47"/>
      <c r="G43" s="66"/>
      <c r="H43" s="66"/>
      <c r="I43" s="66"/>
      <c r="J43" s="66"/>
    </row>
    <row r="44" spans="1:10" ht="9.75">
      <c r="A44" s="37"/>
      <c r="B44" s="36"/>
      <c r="C44" s="36"/>
      <c r="D44" s="36"/>
      <c r="E44" s="74"/>
      <c r="F44" s="47"/>
      <c r="G44" s="66"/>
      <c r="H44" s="66"/>
      <c r="I44" s="66"/>
      <c r="J44" s="66"/>
    </row>
    <row r="45" spans="1:10" ht="9.75">
      <c r="A45" s="37"/>
      <c r="B45" s="36"/>
      <c r="C45" s="36"/>
      <c r="D45" s="36"/>
      <c r="E45" s="74"/>
      <c r="F45" s="47"/>
      <c r="G45" s="66"/>
      <c r="H45" s="66"/>
      <c r="I45" s="66"/>
      <c r="J45" s="66"/>
    </row>
    <row r="46" spans="1:10" ht="9.75">
      <c r="A46" s="37"/>
      <c r="B46" s="36"/>
      <c r="C46" s="36"/>
      <c r="D46" s="36"/>
      <c r="E46" s="74"/>
      <c r="F46" s="47"/>
      <c r="G46" s="66"/>
      <c r="H46" s="66"/>
      <c r="I46" s="66"/>
      <c r="J46" s="66"/>
    </row>
    <row r="47" spans="1:10" ht="9.75">
      <c r="A47" s="37"/>
      <c r="B47" s="36"/>
      <c r="C47" s="36"/>
      <c r="D47" s="36"/>
      <c r="E47" s="74"/>
      <c r="F47" s="47"/>
      <c r="G47" s="66"/>
      <c r="H47" s="66"/>
      <c r="I47" s="66"/>
      <c r="J47" s="66"/>
    </row>
    <row r="48" spans="1:18" ht="9.75">
      <c r="A48" s="37"/>
      <c r="B48" s="36"/>
      <c r="C48" s="36"/>
      <c r="D48" s="36"/>
      <c r="E48" s="74"/>
      <c r="F48" s="47"/>
      <c r="G48" s="66"/>
      <c r="H48" s="66"/>
      <c r="I48" s="66"/>
      <c r="J48" s="66"/>
      <c r="R48" s="150"/>
    </row>
    <row r="49" spans="1:18" ht="9.75">
      <c r="A49" s="37"/>
      <c r="B49" s="36"/>
      <c r="C49" s="36"/>
      <c r="D49" s="36"/>
      <c r="E49" s="74"/>
      <c r="F49" s="47"/>
      <c r="G49" s="66"/>
      <c r="H49" s="66"/>
      <c r="I49" s="66"/>
      <c r="J49" s="66"/>
      <c r="R49" s="150"/>
    </row>
    <row r="50" spans="1:18" ht="9.75">
      <c r="A50" s="37"/>
      <c r="B50" s="36"/>
      <c r="C50" s="36"/>
      <c r="D50" s="36"/>
      <c r="E50" s="74"/>
      <c r="F50" s="47"/>
      <c r="G50" s="66"/>
      <c r="H50" s="66"/>
      <c r="I50" s="66"/>
      <c r="J50" s="66"/>
      <c r="R50" s="150"/>
    </row>
    <row r="51" spans="1:18" ht="9.75">
      <c r="A51" s="37"/>
      <c r="B51" s="36"/>
      <c r="C51" s="36"/>
      <c r="D51" s="36"/>
      <c r="E51" s="74"/>
      <c r="F51" s="47"/>
      <c r="G51" s="66"/>
      <c r="H51" s="66"/>
      <c r="I51" s="66"/>
      <c r="J51" s="66"/>
      <c r="R51" s="150"/>
    </row>
    <row r="52" spans="1:18" ht="9.75">
      <c r="A52" s="37"/>
      <c r="B52" s="36"/>
      <c r="C52" s="36"/>
      <c r="D52" s="36"/>
      <c r="E52" s="74"/>
      <c r="F52" s="47"/>
      <c r="G52" s="66"/>
      <c r="H52" s="66"/>
      <c r="I52" s="66"/>
      <c r="J52" s="66"/>
      <c r="R52" s="150"/>
    </row>
    <row r="53" spans="1:18" ht="9.75">
      <c r="A53" s="37"/>
      <c r="B53" s="36"/>
      <c r="C53" s="36"/>
      <c r="D53" s="36"/>
      <c r="E53" s="74"/>
      <c r="F53" s="47"/>
      <c r="G53" s="66"/>
      <c r="H53" s="66"/>
      <c r="I53" s="66"/>
      <c r="J53" s="66"/>
      <c r="R53" s="150"/>
    </row>
    <row r="54" spans="1:18" ht="9.75">
      <c r="A54" s="37"/>
      <c r="B54" s="36"/>
      <c r="C54" s="36"/>
      <c r="D54" s="36"/>
      <c r="E54" s="74"/>
      <c r="F54" s="47"/>
      <c r="G54" s="66"/>
      <c r="H54" s="66"/>
      <c r="I54" s="66"/>
      <c r="J54" s="66"/>
      <c r="R54" s="150"/>
    </row>
    <row r="55" spans="1:18" ht="9.75">
      <c r="A55" s="37"/>
      <c r="B55" s="36"/>
      <c r="C55" s="36"/>
      <c r="D55" s="36"/>
      <c r="E55" s="74"/>
      <c r="F55" s="47"/>
      <c r="G55" s="66"/>
      <c r="H55" s="66"/>
      <c r="I55" s="66"/>
      <c r="J55" s="66"/>
      <c r="R55" s="150"/>
    </row>
    <row r="56" spans="1:18" ht="9.75">
      <c r="A56" s="37"/>
      <c r="B56" s="36"/>
      <c r="C56" s="36"/>
      <c r="D56" s="36"/>
      <c r="E56" s="74"/>
      <c r="F56" s="47"/>
      <c r="G56" s="66"/>
      <c r="H56" s="66"/>
      <c r="I56" s="66"/>
      <c r="J56" s="66"/>
      <c r="R56" s="150"/>
    </row>
    <row r="57" spans="1:18" ht="9.75">
      <c r="A57" s="37"/>
      <c r="B57" s="36"/>
      <c r="C57" s="36"/>
      <c r="D57" s="36"/>
      <c r="E57" s="74"/>
      <c r="F57" s="47"/>
      <c r="G57" s="66"/>
      <c r="H57" s="66"/>
      <c r="I57" s="66"/>
      <c r="J57" s="66"/>
      <c r="R57" s="150"/>
    </row>
    <row r="58" spans="1:18" ht="9.75">
      <c r="A58" s="37"/>
      <c r="B58" s="36"/>
      <c r="C58" s="36"/>
      <c r="D58" s="36"/>
      <c r="E58" s="74"/>
      <c r="F58" s="47"/>
      <c r="G58" s="66"/>
      <c r="H58" s="66"/>
      <c r="I58" s="66"/>
      <c r="J58" s="66"/>
      <c r="R58" s="150"/>
    </row>
    <row r="59" spans="1:18" ht="9.75">
      <c r="A59" s="37"/>
      <c r="B59" s="36"/>
      <c r="C59" s="36"/>
      <c r="D59" s="36"/>
      <c r="E59" s="74"/>
      <c r="F59" s="47"/>
      <c r="G59" s="66"/>
      <c r="H59" s="66"/>
      <c r="I59" s="66"/>
      <c r="J59" s="66"/>
      <c r="R59" s="150"/>
    </row>
    <row r="60" spans="1:18" ht="9.75">
      <c r="A60" s="37"/>
      <c r="B60" s="36"/>
      <c r="C60" s="36"/>
      <c r="D60" s="36"/>
      <c r="E60" s="74"/>
      <c r="F60" s="47"/>
      <c r="G60" s="66"/>
      <c r="H60" s="66"/>
      <c r="I60" s="66"/>
      <c r="J60" s="66"/>
      <c r="R60" s="150"/>
    </row>
    <row r="61" spans="1:18" ht="9.75">
      <c r="A61" s="37"/>
      <c r="B61" s="36"/>
      <c r="C61" s="36"/>
      <c r="D61" s="36"/>
      <c r="E61" s="74"/>
      <c r="F61" s="47"/>
      <c r="G61" s="66"/>
      <c r="H61" s="66"/>
      <c r="I61" s="66"/>
      <c r="J61" s="66"/>
      <c r="R61" s="150"/>
    </row>
    <row r="62" spans="1:18" ht="9.75">
      <c r="A62" s="37"/>
      <c r="B62" s="36"/>
      <c r="C62" s="36"/>
      <c r="D62" s="36"/>
      <c r="E62" s="74"/>
      <c r="F62" s="47"/>
      <c r="G62" s="66"/>
      <c r="H62" s="66"/>
      <c r="I62" s="66"/>
      <c r="J62" s="66"/>
      <c r="R62" s="150"/>
    </row>
    <row r="63" spans="1:18" ht="9.75">
      <c r="A63" s="37"/>
      <c r="B63" s="36"/>
      <c r="C63" s="36"/>
      <c r="D63" s="36"/>
      <c r="E63" s="74"/>
      <c r="F63" s="47"/>
      <c r="G63" s="66"/>
      <c r="H63" s="66"/>
      <c r="I63" s="66"/>
      <c r="J63" s="66"/>
      <c r="R63" s="150"/>
    </row>
    <row r="64" spans="1:18" ht="9.75">
      <c r="A64" s="37"/>
      <c r="B64" s="36"/>
      <c r="C64" s="36"/>
      <c r="D64" s="36"/>
      <c r="E64" s="74"/>
      <c r="F64" s="47"/>
      <c r="G64" s="66"/>
      <c r="H64" s="66"/>
      <c r="I64" s="66"/>
      <c r="J64" s="66"/>
      <c r="R64" s="150"/>
    </row>
    <row r="65" spans="1:18" ht="9.75">
      <c r="A65" s="37"/>
      <c r="B65" s="36"/>
      <c r="C65" s="36"/>
      <c r="D65" s="36"/>
      <c r="E65" s="74"/>
      <c r="F65" s="47"/>
      <c r="G65" s="66"/>
      <c r="H65" s="66"/>
      <c r="I65" s="66"/>
      <c r="J65" s="66"/>
      <c r="R65" s="150"/>
    </row>
    <row r="66" spans="1:18" ht="9.75">
      <c r="A66" s="37"/>
      <c r="B66" s="36"/>
      <c r="C66" s="36"/>
      <c r="D66" s="36"/>
      <c r="E66" s="74"/>
      <c r="F66" s="47"/>
      <c r="G66" s="66"/>
      <c r="H66" s="66"/>
      <c r="I66" s="66"/>
      <c r="J66" s="66"/>
      <c r="R66" s="150"/>
    </row>
    <row r="67" spans="1:18" ht="9.75">
      <c r="A67" s="37"/>
      <c r="B67" s="36"/>
      <c r="C67" s="36"/>
      <c r="D67" s="36"/>
      <c r="E67" s="74"/>
      <c r="F67" s="47"/>
      <c r="G67" s="66"/>
      <c r="H67" s="66"/>
      <c r="I67" s="66"/>
      <c r="J67" s="66"/>
      <c r="R67" s="150"/>
    </row>
    <row r="68" spans="4:18" ht="9.75">
      <c r="D68" s="36"/>
      <c r="E68" s="74"/>
      <c r="F68" s="47"/>
      <c r="G68" s="66"/>
      <c r="H68" s="66"/>
      <c r="I68" s="66"/>
      <c r="J68" s="66"/>
      <c r="R68" s="150"/>
    </row>
    <row r="69" spans="4:18" ht="9.75">
      <c r="D69" s="36"/>
      <c r="E69" s="74"/>
      <c r="F69" s="47"/>
      <c r="G69" s="66"/>
      <c r="H69" s="66"/>
      <c r="I69" s="66"/>
      <c r="J69" s="66"/>
      <c r="R69" s="150"/>
    </row>
    <row r="70" spans="4:18" ht="9.75">
      <c r="D70" s="36"/>
      <c r="E70" s="74"/>
      <c r="F70" s="47"/>
      <c r="G70" s="66"/>
      <c r="H70" s="66"/>
      <c r="I70" s="66"/>
      <c r="J70" s="66"/>
      <c r="R70" s="150"/>
    </row>
    <row r="71" spans="4:18" ht="9.75">
      <c r="D71" s="36"/>
      <c r="E71" s="74"/>
      <c r="F71" s="47"/>
      <c r="G71" s="66"/>
      <c r="H71" s="66"/>
      <c r="I71" s="66"/>
      <c r="J71" s="66"/>
      <c r="R71" s="150"/>
    </row>
    <row r="72" spans="4:18" ht="9.75">
      <c r="D72" s="36"/>
      <c r="E72" s="74"/>
      <c r="F72" s="47"/>
      <c r="G72" s="66"/>
      <c r="H72" s="66"/>
      <c r="I72" s="66"/>
      <c r="J72" s="66"/>
      <c r="R72" s="150"/>
    </row>
    <row r="73" spans="4:18" ht="9.75">
      <c r="D73" s="36"/>
      <c r="E73" s="74"/>
      <c r="F73" s="47"/>
      <c r="G73" s="66"/>
      <c r="H73" s="66"/>
      <c r="I73" s="66"/>
      <c r="J73" s="66"/>
      <c r="R73" s="150"/>
    </row>
    <row r="74" spans="4:18" ht="9.75">
      <c r="D74" s="36"/>
      <c r="E74" s="74"/>
      <c r="F74" s="47"/>
      <c r="G74" s="66"/>
      <c r="H74" s="66"/>
      <c r="I74" s="66"/>
      <c r="J74" s="66"/>
      <c r="R74" s="150"/>
    </row>
    <row r="75" spans="4:18" ht="9.75">
      <c r="D75" s="36"/>
      <c r="E75" s="74"/>
      <c r="F75" s="47"/>
      <c r="G75" s="66"/>
      <c r="H75" s="66"/>
      <c r="I75" s="66"/>
      <c r="J75" s="66"/>
      <c r="R75" s="150"/>
    </row>
    <row r="76" spans="4:18" ht="9.75">
      <c r="D76" s="36"/>
      <c r="E76" s="74"/>
      <c r="F76" s="47"/>
      <c r="G76" s="66"/>
      <c r="H76" s="66"/>
      <c r="I76" s="66"/>
      <c r="J76" s="66"/>
      <c r="R76" s="150"/>
    </row>
    <row r="77" spans="4:18" ht="9.75">
      <c r="D77" s="36"/>
      <c r="E77" s="74"/>
      <c r="F77" s="47"/>
      <c r="G77" s="66"/>
      <c r="H77" s="66"/>
      <c r="I77" s="66"/>
      <c r="J77" s="66"/>
      <c r="R77" s="150"/>
    </row>
    <row r="78" spans="4:18" ht="9.75">
      <c r="D78" s="36"/>
      <c r="E78" s="74"/>
      <c r="F78" s="47"/>
      <c r="G78" s="66"/>
      <c r="H78" s="66"/>
      <c r="I78" s="66"/>
      <c r="J78" s="66"/>
      <c r="R78" s="150"/>
    </row>
    <row r="79" spans="4:18" ht="9.75">
      <c r="D79" s="36"/>
      <c r="E79" s="74"/>
      <c r="F79" s="47"/>
      <c r="G79" s="66"/>
      <c r="H79" s="66"/>
      <c r="I79" s="66"/>
      <c r="J79" s="66"/>
      <c r="R79" s="150"/>
    </row>
    <row r="80" spans="4:18" ht="9.75">
      <c r="D80" s="36"/>
      <c r="E80" s="74"/>
      <c r="F80" s="47"/>
      <c r="G80" s="66"/>
      <c r="H80" s="66"/>
      <c r="I80" s="66"/>
      <c r="J80" s="66"/>
      <c r="R80" s="150"/>
    </row>
    <row r="81" spans="4:18" ht="9.75">
      <c r="D81" s="36"/>
      <c r="E81" s="74"/>
      <c r="F81" s="47"/>
      <c r="G81" s="66"/>
      <c r="H81" s="66"/>
      <c r="I81" s="66"/>
      <c r="J81" s="66"/>
      <c r="R81" s="150"/>
    </row>
    <row r="82" spans="4:18" ht="9.75">
      <c r="D82" s="36"/>
      <c r="E82" s="74"/>
      <c r="F82" s="47"/>
      <c r="G82" s="66"/>
      <c r="H82" s="66"/>
      <c r="I82" s="66"/>
      <c r="J82" s="66"/>
      <c r="R82" s="150"/>
    </row>
    <row r="83" spans="4:18" ht="9.75">
      <c r="D83" s="36"/>
      <c r="E83" s="74"/>
      <c r="F83" s="47"/>
      <c r="G83" s="66"/>
      <c r="H83" s="66"/>
      <c r="I83" s="66"/>
      <c r="J83" s="66"/>
      <c r="R83" s="150"/>
    </row>
    <row r="84" spans="4:18" ht="9.75">
      <c r="D84" s="36"/>
      <c r="E84" s="74"/>
      <c r="F84" s="47"/>
      <c r="G84" s="66"/>
      <c r="H84" s="66"/>
      <c r="I84" s="66"/>
      <c r="J84" s="66"/>
      <c r="R84" s="150"/>
    </row>
    <row r="85" spans="4:18" ht="9.75">
      <c r="D85" s="36"/>
      <c r="E85" s="74"/>
      <c r="F85" s="47"/>
      <c r="G85" s="66"/>
      <c r="H85" s="66"/>
      <c r="I85" s="66"/>
      <c r="J85" s="66"/>
      <c r="R85" s="150"/>
    </row>
    <row r="86" spans="4:18" ht="9.75">
      <c r="D86" s="36"/>
      <c r="E86" s="74"/>
      <c r="F86" s="47"/>
      <c r="G86" s="66"/>
      <c r="H86" s="66"/>
      <c r="I86" s="66"/>
      <c r="J86" s="66"/>
      <c r="R86" s="150"/>
    </row>
    <row r="87" spans="4:18" ht="9.75">
      <c r="D87" s="36"/>
      <c r="E87" s="74"/>
      <c r="F87" s="47"/>
      <c r="G87" s="66"/>
      <c r="H87" s="66"/>
      <c r="I87" s="66"/>
      <c r="J87" s="66"/>
      <c r="R87" s="150"/>
    </row>
    <row r="88" spans="4:18" ht="9.75">
      <c r="D88" s="36"/>
      <c r="E88" s="74"/>
      <c r="F88" s="47"/>
      <c r="G88" s="66"/>
      <c r="H88" s="66"/>
      <c r="I88" s="66"/>
      <c r="J88" s="66"/>
      <c r="R88" s="150"/>
    </row>
    <row r="89" spans="4:18" ht="9.75">
      <c r="D89" s="36"/>
      <c r="E89" s="74"/>
      <c r="F89" s="47"/>
      <c r="G89" s="66"/>
      <c r="H89" s="66"/>
      <c r="I89" s="66"/>
      <c r="J89" s="66"/>
      <c r="R89" s="150"/>
    </row>
    <row r="90" spans="4:18" ht="9.75">
      <c r="D90" s="36"/>
      <c r="E90" s="74"/>
      <c r="F90" s="47"/>
      <c r="G90" s="66"/>
      <c r="H90" s="66"/>
      <c r="I90" s="66"/>
      <c r="J90" s="66"/>
      <c r="R90" s="150"/>
    </row>
    <row r="91" spans="4:18" ht="9.75">
      <c r="D91" s="36"/>
      <c r="E91" s="74"/>
      <c r="F91" s="47"/>
      <c r="G91" s="66"/>
      <c r="H91" s="66"/>
      <c r="I91" s="66"/>
      <c r="J91" s="66"/>
      <c r="R91" s="150"/>
    </row>
    <row r="92" spans="4:18" ht="9.75">
      <c r="D92" s="36"/>
      <c r="E92" s="74"/>
      <c r="F92" s="47"/>
      <c r="G92" s="66"/>
      <c r="H92" s="66"/>
      <c r="I92" s="66"/>
      <c r="J92" s="66"/>
      <c r="R92" s="150"/>
    </row>
    <row r="93" spans="4:18" ht="9.75">
      <c r="D93" s="36"/>
      <c r="E93" s="74"/>
      <c r="F93" s="47"/>
      <c r="G93" s="66"/>
      <c r="H93" s="66"/>
      <c r="I93" s="66"/>
      <c r="J93" s="66"/>
      <c r="R93" s="150"/>
    </row>
    <row r="94" spans="4:18" ht="9.75">
      <c r="D94" s="36"/>
      <c r="E94" s="74"/>
      <c r="F94" s="47"/>
      <c r="G94" s="66"/>
      <c r="H94" s="66"/>
      <c r="I94" s="66"/>
      <c r="J94" s="66"/>
      <c r="R94" s="150"/>
    </row>
    <row r="95" spans="4:18" ht="9.75">
      <c r="D95" s="36"/>
      <c r="E95" s="74"/>
      <c r="F95" s="47"/>
      <c r="G95" s="66"/>
      <c r="H95" s="66"/>
      <c r="I95" s="66"/>
      <c r="J95" s="66"/>
      <c r="R95" s="150"/>
    </row>
    <row r="96" spans="4:18" ht="9.75">
      <c r="D96" s="36"/>
      <c r="E96" s="74"/>
      <c r="F96" s="47"/>
      <c r="G96" s="66"/>
      <c r="H96" s="66"/>
      <c r="I96" s="66"/>
      <c r="J96" s="66"/>
      <c r="R96" s="150"/>
    </row>
    <row r="97" spans="4:18" ht="9.75">
      <c r="D97" s="36"/>
      <c r="E97" s="74"/>
      <c r="F97" s="47"/>
      <c r="G97" s="66"/>
      <c r="H97" s="66"/>
      <c r="I97" s="66"/>
      <c r="J97" s="66"/>
      <c r="R97" s="150"/>
    </row>
    <row r="98" spans="4:18" ht="9.75">
      <c r="D98" s="36"/>
      <c r="E98" s="74"/>
      <c r="F98" s="47"/>
      <c r="G98" s="66"/>
      <c r="H98" s="66"/>
      <c r="I98" s="66"/>
      <c r="J98" s="66"/>
      <c r="R98" s="150"/>
    </row>
    <row r="99" spans="4:18" ht="9.75">
      <c r="D99" s="36"/>
      <c r="E99" s="74"/>
      <c r="F99" s="47"/>
      <c r="G99" s="66"/>
      <c r="H99" s="66"/>
      <c r="I99" s="66"/>
      <c r="J99" s="66"/>
      <c r="R99" s="150"/>
    </row>
    <row r="100" spans="4:18" ht="9.75">
      <c r="D100" s="36"/>
      <c r="E100" s="74"/>
      <c r="F100" s="47"/>
      <c r="G100" s="66"/>
      <c r="H100" s="66"/>
      <c r="I100" s="66"/>
      <c r="J100" s="66"/>
      <c r="R100" s="150"/>
    </row>
    <row r="101" spans="4:18" ht="9.75">
      <c r="D101" s="36"/>
      <c r="E101" s="74"/>
      <c r="F101" s="47"/>
      <c r="G101" s="66"/>
      <c r="H101" s="66"/>
      <c r="I101" s="66"/>
      <c r="J101" s="66"/>
      <c r="R101" s="150"/>
    </row>
    <row r="102" spans="4:18" ht="9.75">
      <c r="D102" s="36"/>
      <c r="E102" s="74"/>
      <c r="F102" s="47"/>
      <c r="G102" s="66"/>
      <c r="H102" s="66"/>
      <c r="I102" s="66"/>
      <c r="J102" s="66"/>
      <c r="R102" s="150"/>
    </row>
    <row r="103" spans="4:18" ht="9.75">
      <c r="D103" s="36"/>
      <c r="E103" s="74"/>
      <c r="F103" s="47"/>
      <c r="G103" s="66"/>
      <c r="H103" s="66"/>
      <c r="I103" s="66"/>
      <c r="J103" s="66"/>
      <c r="R103" s="150"/>
    </row>
    <row r="104" spans="4:18" ht="9.75">
      <c r="D104" s="36"/>
      <c r="E104" s="74"/>
      <c r="F104" s="47"/>
      <c r="G104" s="66"/>
      <c r="H104" s="66"/>
      <c r="I104" s="66"/>
      <c r="J104" s="66"/>
      <c r="R104" s="150"/>
    </row>
    <row r="105" spans="4:18" ht="9.75">
      <c r="D105" s="36"/>
      <c r="E105" s="74"/>
      <c r="F105" s="47"/>
      <c r="G105" s="66"/>
      <c r="H105" s="66"/>
      <c r="I105" s="66"/>
      <c r="J105" s="66"/>
      <c r="R105" s="150"/>
    </row>
    <row r="106" spans="4:18" ht="9.75">
      <c r="D106" s="36"/>
      <c r="E106" s="74"/>
      <c r="F106" s="47"/>
      <c r="G106" s="66"/>
      <c r="H106" s="66"/>
      <c r="I106" s="66"/>
      <c r="J106" s="66"/>
      <c r="R106" s="150"/>
    </row>
    <row r="107" spans="4:18" ht="9.75">
      <c r="D107" s="36"/>
      <c r="E107" s="74"/>
      <c r="F107" s="47"/>
      <c r="G107" s="66"/>
      <c r="H107" s="66"/>
      <c r="I107" s="66"/>
      <c r="J107" s="66"/>
      <c r="R107" s="150"/>
    </row>
    <row r="108" spans="4:18" ht="9.75">
      <c r="D108" s="36"/>
      <c r="E108" s="74"/>
      <c r="F108" s="47"/>
      <c r="G108" s="66"/>
      <c r="H108" s="66"/>
      <c r="I108" s="66"/>
      <c r="J108" s="66"/>
      <c r="R108" s="150"/>
    </row>
    <row r="109" spans="4:18" ht="9.75">
      <c r="D109" s="36"/>
      <c r="E109" s="74"/>
      <c r="F109" s="47"/>
      <c r="G109" s="66"/>
      <c r="H109" s="66"/>
      <c r="I109" s="66"/>
      <c r="J109" s="66"/>
      <c r="R109" s="150"/>
    </row>
    <row r="110" spans="4:18" ht="9.75">
      <c r="D110" s="36"/>
      <c r="E110" s="74"/>
      <c r="F110" s="47"/>
      <c r="G110" s="66"/>
      <c r="H110" s="66"/>
      <c r="I110" s="66"/>
      <c r="J110" s="66"/>
      <c r="R110" s="150"/>
    </row>
    <row r="111" spans="4:18" ht="9.75">
      <c r="D111" s="36"/>
      <c r="E111" s="74"/>
      <c r="F111" s="47"/>
      <c r="G111" s="66"/>
      <c r="H111" s="66"/>
      <c r="I111" s="66"/>
      <c r="J111" s="66"/>
      <c r="R111" s="150"/>
    </row>
    <row r="112" spans="4:18" ht="9.75">
      <c r="D112" s="36"/>
      <c r="E112" s="74"/>
      <c r="F112" s="47"/>
      <c r="G112" s="66"/>
      <c r="H112" s="66"/>
      <c r="I112" s="66"/>
      <c r="J112" s="66"/>
      <c r="R112" s="150"/>
    </row>
    <row r="113" spans="4:18" ht="9.75">
      <c r="D113" s="36"/>
      <c r="E113" s="74"/>
      <c r="F113" s="47"/>
      <c r="G113" s="66"/>
      <c r="H113" s="66"/>
      <c r="I113" s="66"/>
      <c r="J113" s="66"/>
      <c r="R113" s="150"/>
    </row>
    <row r="114" spans="4:18" ht="9.75">
      <c r="D114" s="36"/>
      <c r="E114" s="74"/>
      <c r="F114" s="47"/>
      <c r="G114" s="66"/>
      <c r="H114" s="66"/>
      <c r="I114" s="66"/>
      <c r="J114" s="66"/>
      <c r="R114" s="150"/>
    </row>
    <row r="115" spans="4:18" ht="9.75">
      <c r="D115" s="36"/>
      <c r="E115" s="74"/>
      <c r="F115" s="47"/>
      <c r="G115" s="66"/>
      <c r="H115" s="66"/>
      <c r="I115" s="66"/>
      <c r="J115" s="66"/>
      <c r="R115" s="150"/>
    </row>
    <row r="116" spans="4:18" ht="9.75">
      <c r="D116" s="36"/>
      <c r="E116" s="74"/>
      <c r="F116" s="47"/>
      <c r="G116" s="66"/>
      <c r="H116" s="66"/>
      <c r="I116" s="66"/>
      <c r="J116" s="66"/>
      <c r="R116" s="150"/>
    </row>
    <row r="117" spans="4:18" ht="9.75">
      <c r="D117" s="36"/>
      <c r="E117" s="74"/>
      <c r="F117" s="47"/>
      <c r="G117" s="66"/>
      <c r="H117" s="66"/>
      <c r="I117" s="66"/>
      <c r="J117" s="66"/>
      <c r="R117" s="150"/>
    </row>
    <row r="118" spans="4:18" ht="9.75">
      <c r="D118" s="36"/>
      <c r="E118" s="74"/>
      <c r="F118" s="47"/>
      <c r="G118" s="66"/>
      <c r="H118" s="66"/>
      <c r="I118" s="66"/>
      <c r="J118" s="66"/>
      <c r="R118" s="150"/>
    </row>
    <row r="119" spans="4:18" ht="9.75">
      <c r="D119" s="36"/>
      <c r="E119" s="74"/>
      <c r="F119" s="47"/>
      <c r="G119" s="66"/>
      <c r="H119" s="66"/>
      <c r="I119" s="66"/>
      <c r="J119" s="66"/>
      <c r="R119" s="150"/>
    </row>
    <row r="120" spans="4:18" ht="9.75">
      <c r="D120" s="36"/>
      <c r="E120" s="74"/>
      <c r="F120" s="47"/>
      <c r="G120" s="66"/>
      <c r="H120" s="66"/>
      <c r="I120" s="66"/>
      <c r="J120" s="66"/>
      <c r="R120" s="150"/>
    </row>
    <row r="121" spans="4:18" ht="9.75">
      <c r="D121" s="36"/>
      <c r="E121" s="74"/>
      <c r="F121" s="47"/>
      <c r="G121" s="66"/>
      <c r="H121" s="66"/>
      <c r="I121" s="66"/>
      <c r="J121" s="66"/>
      <c r="R121" s="150"/>
    </row>
    <row r="122" spans="4:18" ht="9.75">
      <c r="D122" s="36"/>
      <c r="E122" s="74"/>
      <c r="F122" s="47"/>
      <c r="G122" s="66"/>
      <c r="H122" s="66"/>
      <c r="I122" s="66"/>
      <c r="J122" s="66"/>
      <c r="R122" s="150"/>
    </row>
    <row r="123" spans="4:18" ht="9.75">
      <c r="D123" s="36"/>
      <c r="E123" s="74"/>
      <c r="F123" s="47"/>
      <c r="G123" s="66"/>
      <c r="H123" s="66"/>
      <c r="I123" s="66"/>
      <c r="J123" s="66"/>
      <c r="R123" s="150"/>
    </row>
    <row r="124" spans="4:18" ht="9.75">
      <c r="D124" s="36"/>
      <c r="E124" s="74"/>
      <c r="F124" s="47"/>
      <c r="G124" s="66"/>
      <c r="H124" s="66"/>
      <c r="I124" s="66"/>
      <c r="J124" s="66"/>
      <c r="R124" s="150"/>
    </row>
    <row r="125" spans="4:18" ht="9.75">
      <c r="D125" s="36"/>
      <c r="E125" s="74"/>
      <c r="F125" s="47"/>
      <c r="G125" s="66"/>
      <c r="H125" s="66"/>
      <c r="I125" s="66"/>
      <c r="J125" s="66"/>
      <c r="R125" s="150"/>
    </row>
    <row r="126" spans="4:18" ht="9.75">
      <c r="D126" s="36"/>
      <c r="E126" s="74"/>
      <c r="F126" s="47"/>
      <c r="G126" s="66"/>
      <c r="H126" s="66"/>
      <c r="I126" s="66"/>
      <c r="J126" s="66"/>
      <c r="R126" s="150"/>
    </row>
    <row r="127" spans="4:18" ht="9.75">
      <c r="D127" s="36"/>
      <c r="E127" s="74"/>
      <c r="F127" s="47"/>
      <c r="G127" s="66"/>
      <c r="H127" s="66"/>
      <c r="I127" s="66"/>
      <c r="J127" s="66"/>
      <c r="R127" s="150"/>
    </row>
    <row r="128" spans="4:18" ht="9.75">
      <c r="D128" s="36"/>
      <c r="E128" s="74"/>
      <c r="F128" s="47"/>
      <c r="G128" s="66"/>
      <c r="H128" s="66"/>
      <c r="I128" s="66"/>
      <c r="J128" s="66"/>
      <c r="R128" s="150"/>
    </row>
    <row r="129" spans="4:18" ht="9.75">
      <c r="D129" s="36"/>
      <c r="E129" s="74"/>
      <c r="F129" s="47"/>
      <c r="G129" s="66"/>
      <c r="H129" s="66"/>
      <c r="I129" s="66"/>
      <c r="J129" s="66"/>
      <c r="R129" s="150"/>
    </row>
    <row r="130" spans="4:18" ht="9.75">
      <c r="D130" s="36"/>
      <c r="E130" s="74"/>
      <c r="F130" s="47"/>
      <c r="G130" s="66"/>
      <c r="H130" s="66"/>
      <c r="I130" s="66"/>
      <c r="J130" s="66"/>
      <c r="R130" s="150"/>
    </row>
    <row r="131" spans="4:18" ht="9.75">
      <c r="D131" s="36"/>
      <c r="E131" s="74"/>
      <c r="F131" s="47"/>
      <c r="G131" s="66"/>
      <c r="H131" s="66"/>
      <c r="I131" s="66"/>
      <c r="J131" s="66"/>
      <c r="R131" s="150"/>
    </row>
    <row r="132" spans="4:18" ht="9.75">
      <c r="D132" s="36"/>
      <c r="E132" s="74"/>
      <c r="F132" s="47"/>
      <c r="G132" s="66"/>
      <c r="H132" s="66"/>
      <c r="I132" s="66"/>
      <c r="J132" s="66"/>
      <c r="R132" s="150"/>
    </row>
  </sheetData>
  <sheetProtection/>
  <printOptions/>
  <pageMargins left="0.17" right="0.18" top="0.2" bottom="0.21" header="0.17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132"/>
  <sheetViews>
    <sheetView zoomScale="85" zoomScaleNormal="85" zoomScalePageLayoutView="0" workbookViewId="0" topLeftCell="A1">
      <selection activeCell="P4" sqref="P4:Q4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26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148" customWidth="1"/>
    <col min="19" max="16384" width="8.88671875" style="26" customWidth="1"/>
  </cols>
  <sheetData>
    <row r="1" ht="16.5" customHeight="1"/>
    <row r="2" ht="16.5" customHeight="1"/>
    <row r="3" spans="1:19" ht="15.75" customHeight="1">
      <c r="A3" s="28" t="s">
        <v>0</v>
      </c>
      <c r="B3" s="28" t="s">
        <v>26</v>
      </c>
      <c r="C3" s="28" t="s">
        <v>27</v>
      </c>
      <c r="D3" s="29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149"/>
      <c r="P3" s="38" t="s">
        <v>28</v>
      </c>
      <c r="Q3" s="77" t="s">
        <v>29</v>
      </c>
      <c r="R3" s="149"/>
      <c r="S3" s="29"/>
    </row>
    <row r="4" spans="1:19" ht="15.75" customHeight="1">
      <c r="A4" s="32"/>
      <c r="B4" s="32"/>
      <c r="C4" s="33"/>
      <c r="D4" s="29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156"/>
      <c r="H4" s="157"/>
      <c r="I4" s="158"/>
      <c r="J4" s="158"/>
      <c r="K4" s="151"/>
      <c r="L4" s="149"/>
      <c r="M4" s="159"/>
      <c r="N4" s="159"/>
      <c r="O4" s="178"/>
      <c r="P4" s="147" t="e">
        <f>_xlfn.IFNA(INDEX($A$3:$C$66,MATCH(19,$A$3:$A$66,0),2),"")</f>
        <v>#NAME?</v>
      </c>
      <c r="Q4" s="146" t="e">
        <f>_xlfn.IFNA(INDEX($A$3:$C$66,MATCH(19,$A$3:$A$66,0),3),"")</f>
        <v>#NAME?</v>
      </c>
      <c r="R4" s="149">
        <v>19</v>
      </c>
      <c r="S4" s="29"/>
    </row>
    <row r="5" spans="1:19" ht="15.75" customHeight="1">
      <c r="A5" s="32"/>
      <c r="B5" s="32"/>
      <c r="C5" s="35"/>
      <c r="D5" s="29"/>
      <c r="E5" s="31"/>
      <c r="F5" s="46"/>
      <c r="G5" s="158">
        <v>11</v>
      </c>
      <c r="H5" s="160"/>
      <c r="I5" s="157"/>
      <c r="J5" s="158"/>
      <c r="K5" s="152"/>
      <c r="L5" s="159"/>
      <c r="M5" s="161"/>
      <c r="N5" s="162"/>
      <c r="O5" s="159">
        <v>13</v>
      </c>
      <c r="P5" s="30"/>
      <c r="Q5" s="56"/>
      <c r="R5" s="149"/>
      <c r="S5" s="29"/>
    </row>
    <row r="6" spans="1:19" ht="15.75" customHeight="1">
      <c r="A6" s="32"/>
      <c r="B6" s="32"/>
      <c r="C6" s="35"/>
      <c r="D6" s="29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157"/>
      <c r="H6" s="157"/>
      <c r="I6" s="157"/>
      <c r="J6" s="158"/>
      <c r="K6" s="152"/>
      <c r="L6" s="159"/>
      <c r="M6" s="161"/>
      <c r="N6" s="159"/>
      <c r="O6" s="179"/>
      <c r="P6" s="147" t="e">
        <f>_xlfn.IFNA(INDEX($A$3:$C$66,MATCH(20,$A$3:$A$66,0),2),"")</f>
        <v>#NAME?</v>
      </c>
      <c r="Q6" s="146" t="e">
        <f>_xlfn.IFNA(INDEX($A$3:$C$66,MATCH(20,$A$3:$A$66,0),3),"")</f>
        <v>#NAME?</v>
      </c>
      <c r="R6" s="149">
        <v>20</v>
      </c>
      <c r="S6" s="29"/>
    </row>
    <row r="7" spans="1:19" ht="15.75" customHeight="1">
      <c r="A7" s="32"/>
      <c r="B7" s="32"/>
      <c r="C7" s="35"/>
      <c r="D7" s="29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/>
      <c r="O7" s="164"/>
      <c r="P7" s="70">
        <v>3</v>
      </c>
      <c r="Q7" s="56"/>
      <c r="R7" s="149"/>
      <c r="S7" s="29"/>
    </row>
    <row r="8" spans="1:19" ht="15.75" customHeight="1">
      <c r="A8" s="32"/>
      <c r="B8" s="32"/>
      <c r="C8" s="35"/>
      <c r="D8" s="29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157"/>
      <c r="H8" s="158">
        <v>21</v>
      </c>
      <c r="I8" s="160"/>
      <c r="J8" s="157"/>
      <c r="K8" s="152"/>
      <c r="L8" s="161"/>
      <c r="M8" s="162"/>
      <c r="N8" s="159">
        <v>25</v>
      </c>
      <c r="O8" s="159"/>
      <c r="P8" s="21" t="e">
        <f>_xlfn.IFNA(INDEX($A$3:$C$66,MATCH(21,$A$3:$A$66,0),2),"")</f>
        <v>#NAME?</v>
      </c>
      <c r="Q8" s="146" t="e">
        <f>_xlfn.IFNA(INDEX($A$3:$C$66,MATCH(21,$A$3:$A$66,0),3),"")</f>
        <v>#NAME?</v>
      </c>
      <c r="R8" s="149">
        <v>21</v>
      </c>
      <c r="S8" s="29"/>
    </row>
    <row r="9" spans="1:19" ht="15.75" customHeight="1">
      <c r="A9" s="32"/>
      <c r="B9" s="32"/>
      <c r="C9" s="35"/>
      <c r="D9" s="29"/>
      <c r="E9" s="31"/>
      <c r="F9" s="46"/>
      <c r="G9" s="158"/>
      <c r="H9" s="158"/>
      <c r="I9" s="157"/>
      <c r="J9" s="157"/>
      <c r="K9" s="152"/>
      <c r="L9" s="161"/>
      <c r="M9" s="159"/>
      <c r="N9" s="167"/>
      <c r="O9" s="180"/>
      <c r="P9" s="30"/>
      <c r="Q9" s="56"/>
      <c r="R9" s="149"/>
      <c r="S9" s="29"/>
    </row>
    <row r="10" spans="1:19" ht="15.75" customHeight="1">
      <c r="A10" s="32"/>
      <c r="B10" s="32"/>
      <c r="C10" s="35"/>
      <c r="D10" s="29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156"/>
      <c r="H10" s="157"/>
      <c r="I10" s="157"/>
      <c r="J10" s="157"/>
      <c r="K10" s="152"/>
      <c r="L10" s="161"/>
      <c r="M10" s="159"/>
      <c r="N10" s="166"/>
      <c r="O10" s="159"/>
      <c r="P10" s="147" t="e">
        <f>_xlfn.IFNA(INDEX($A$3:$C$66,MATCH(22,$A$3:$A$66,0),2),"")</f>
        <v>#NAME?</v>
      </c>
      <c r="Q10" s="146" t="e">
        <f>_xlfn.IFNA(INDEX($A$3:$C$66,MATCH(22,$A$3:$A$66,0),3),"")</f>
        <v>#NAME?</v>
      </c>
      <c r="R10" s="149">
        <v>22</v>
      </c>
      <c r="S10" s="29"/>
    </row>
    <row r="11" spans="1:19" ht="15.75" customHeight="1">
      <c r="A11" s="32"/>
      <c r="B11" s="32"/>
      <c r="C11" s="35"/>
      <c r="D11" s="29"/>
      <c r="E11" s="31"/>
      <c r="F11" s="30"/>
      <c r="G11" s="158">
        <v>5</v>
      </c>
      <c r="H11" s="160"/>
      <c r="I11" s="157">
        <v>29</v>
      </c>
      <c r="J11" s="163"/>
      <c r="K11" s="152"/>
      <c r="L11" s="164"/>
      <c r="M11" s="159">
        <v>31</v>
      </c>
      <c r="N11" s="164"/>
      <c r="O11" s="181">
        <v>14</v>
      </c>
      <c r="P11" s="30"/>
      <c r="Q11" s="57"/>
      <c r="R11" s="149"/>
      <c r="S11" s="29"/>
    </row>
    <row r="12" spans="1:19" ht="15.75" customHeight="1">
      <c r="A12" s="32"/>
      <c r="B12" s="32"/>
      <c r="C12" s="35"/>
      <c r="D12" s="29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156"/>
      <c r="H12" s="157"/>
      <c r="I12" s="158"/>
      <c r="J12" s="165"/>
      <c r="K12" s="152"/>
      <c r="L12" s="166"/>
      <c r="M12" s="159"/>
      <c r="N12" s="161"/>
      <c r="O12" s="159"/>
      <c r="P12" s="147" t="e">
        <f>_xlfn.IFNA(INDEX($A$3:$C$66,MATCH(23,$A$3:$A$66,0),2),"")</f>
        <v>#NAME?</v>
      </c>
      <c r="Q12" s="146" t="e">
        <f>_xlfn.IFNA(INDEX($A$3:$C$66,MATCH(23,$A$3:$A$66,0),3),"")</f>
        <v>#NAME?</v>
      </c>
      <c r="R12" s="149">
        <v>23</v>
      </c>
      <c r="S12" s="29"/>
    </row>
    <row r="13" spans="1:19" ht="15.75" customHeight="1">
      <c r="A13" s="32"/>
      <c r="B13" s="32"/>
      <c r="C13" s="35"/>
      <c r="D13" s="29"/>
      <c r="E13" s="31"/>
      <c r="F13" s="46"/>
      <c r="G13" s="158"/>
      <c r="H13" s="158"/>
      <c r="I13" s="158"/>
      <c r="J13" s="165"/>
      <c r="K13" s="152"/>
      <c r="L13" s="166"/>
      <c r="M13" s="159"/>
      <c r="N13" s="159"/>
      <c r="O13" s="181"/>
      <c r="P13" s="30"/>
      <c r="Q13" s="56"/>
      <c r="R13" s="149"/>
      <c r="S13" s="29"/>
    </row>
    <row r="14" spans="1:19" ht="15.75" customHeight="1">
      <c r="A14" s="32"/>
      <c r="B14" s="32"/>
      <c r="C14" s="35"/>
      <c r="D14" s="29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156"/>
      <c r="H14" s="157"/>
      <c r="I14" s="158"/>
      <c r="J14" s="165"/>
      <c r="K14" s="152"/>
      <c r="L14" s="166"/>
      <c r="M14" s="159"/>
      <c r="N14" s="161"/>
      <c r="O14" s="159"/>
      <c r="P14" s="147" t="e">
        <f>_xlfn.IFNA(INDEX($A$3:$C$66,MATCH(24,$A$3:$A$66,0),2),"")</f>
        <v>#NAME?</v>
      </c>
      <c r="Q14" s="146" t="e">
        <f>_xlfn.IFNA(INDEX($A$3:$C$66,MATCH(24,$A$3:$A$66,0),3),"")</f>
        <v>#NAME?</v>
      </c>
      <c r="R14" s="149">
        <v>24</v>
      </c>
      <c r="S14" s="29"/>
    </row>
    <row r="15" spans="1:19" ht="15.75" customHeight="1">
      <c r="A15" s="32"/>
      <c r="B15" s="32"/>
      <c r="C15" s="35"/>
      <c r="D15" s="29"/>
      <c r="E15" s="31"/>
      <c r="F15" s="46"/>
      <c r="G15" s="158">
        <v>6</v>
      </c>
      <c r="H15" s="160"/>
      <c r="I15" s="157"/>
      <c r="J15" s="165"/>
      <c r="K15" s="152"/>
      <c r="L15" s="167"/>
      <c r="M15" s="166"/>
      <c r="N15" s="162"/>
      <c r="O15" s="181">
        <v>15</v>
      </c>
      <c r="P15" s="30"/>
      <c r="Q15" s="56"/>
      <c r="R15" s="149"/>
      <c r="S15" s="29"/>
    </row>
    <row r="16" spans="1:19" ht="15.75" customHeight="1">
      <c r="A16" s="32"/>
      <c r="B16" s="32"/>
      <c r="C16" s="35"/>
      <c r="D16" s="29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156"/>
      <c r="H16" s="157"/>
      <c r="I16" s="157"/>
      <c r="J16" s="165"/>
      <c r="K16" s="152"/>
      <c r="L16" s="167"/>
      <c r="M16" s="166"/>
      <c r="N16" s="161"/>
      <c r="O16" s="159"/>
      <c r="P16" s="147" t="e">
        <f>_xlfn.IFNA(INDEX($A$3:$C$66,MATCH(25,$A$3:$A$66,0),2),"")</f>
        <v>#NAME?</v>
      </c>
      <c r="Q16" s="146" t="e">
        <f>_xlfn.IFNA(INDEX($A$3:$C$66,MATCH(25,$A$3:$A$66,0),3),"")</f>
        <v>#NAME?</v>
      </c>
      <c r="R16" s="149">
        <v>25</v>
      </c>
      <c r="S16" s="29"/>
    </row>
    <row r="17" spans="1:19" ht="15.75" customHeight="1">
      <c r="A17" s="32"/>
      <c r="B17" s="32"/>
      <c r="C17" s="35"/>
      <c r="D17" s="29"/>
      <c r="E17" s="31"/>
      <c r="F17" s="46"/>
      <c r="G17" s="158"/>
      <c r="H17" s="158">
        <v>22</v>
      </c>
      <c r="I17" s="160"/>
      <c r="J17" s="165"/>
      <c r="K17" s="152"/>
      <c r="L17" s="167"/>
      <c r="M17" s="164"/>
      <c r="N17" s="159">
        <v>26</v>
      </c>
      <c r="O17" s="181"/>
      <c r="P17" s="30"/>
      <c r="Q17" s="56"/>
      <c r="R17" s="149"/>
      <c r="S17" s="29"/>
    </row>
    <row r="18" spans="1:19" ht="15.75" customHeight="1">
      <c r="A18" s="32"/>
      <c r="B18" s="32"/>
      <c r="C18" s="35"/>
      <c r="D18" s="29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156"/>
      <c r="H18" s="157"/>
      <c r="I18" s="157"/>
      <c r="J18" s="168"/>
      <c r="K18" s="169">
        <v>35</v>
      </c>
      <c r="L18" s="167"/>
      <c r="M18" s="161"/>
      <c r="N18" s="161"/>
      <c r="O18" s="159"/>
      <c r="P18" s="147" t="e">
        <f>_xlfn.IFNA(INDEX($A$3:$C$66,MATCH(26,$A$3:$A$66,0),2),"")</f>
        <v>#NAME?</v>
      </c>
      <c r="Q18" s="146" t="e">
        <f>_xlfn.IFNA(INDEX($A$3:$C$66,MATCH(26,$A$3:$A$66,0),3),"")</f>
        <v>#NAME?</v>
      </c>
      <c r="R18" s="149">
        <v>26</v>
      </c>
      <c r="S18" s="29"/>
    </row>
    <row r="19" spans="1:19" ht="15.75" customHeight="1">
      <c r="A19" s="32"/>
      <c r="B19" s="32"/>
      <c r="C19" s="35"/>
      <c r="D19" s="29"/>
      <c r="E19" s="31"/>
      <c r="F19" s="46"/>
      <c r="G19" s="158">
        <v>7</v>
      </c>
      <c r="H19" s="160"/>
      <c r="I19" s="157"/>
      <c r="J19" s="168">
        <v>33</v>
      </c>
      <c r="K19" s="170"/>
      <c r="L19" s="167">
        <v>34</v>
      </c>
      <c r="M19" s="161"/>
      <c r="N19" s="162"/>
      <c r="O19" s="181">
        <v>16</v>
      </c>
      <c r="P19" s="30"/>
      <c r="Q19" s="56"/>
      <c r="R19" s="149"/>
      <c r="S19" s="29"/>
    </row>
    <row r="20" spans="1:19" ht="15.75" customHeight="1">
      <c r="A20" s="32"/>
      <c r="B20" s="32"/>
      <c r="C20" s="35"/>
      <c r="D20" s="29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156"/>
      <c r="H20" s="157"/>
      <c r="I20" s="158"/>
      <c r="J20" s="168"/>
      <c r="K20" s="169">
        <v>36</v>
      </c>
      <c r="L20" s="167"/>
      <c r="M20" s="159"/>
      <c r="N20" s="161"/>
      <c r="O20" s="159"/>
      <c r="P20" s="147" t="e">
        <f>_xlfn.IFNA(INDEX($A$3:$C$66,MATCH(27,$A$3:$A$66,0),2),"")</f>
        <v>#NAME?</v>
      </c>
      <c r="Q20" s="146" t="e">
        <f>_xlfn.IFNA(INDEX($A$3:$C$66,MATCH(27,$A$3:$A$66,0),3),"")</f>
        <v>#NAME?</v>
      </c>
      <c r="R20" s="149">
        <v>27</v>
      </c>
      <c r="S20" s="29"/>
    </row>
    <row r="21" spans="1:19" ht="15.75" customHeight="1">
      <c r="A21" s="32"/>
      <c r="B21" s="32"/>
      <c r="C21" s="35"/>
      <c r="D21" s="29"/>
      <c r="E21" s="31"/>
      <c r="F21" s="46"/>
      <c r="G21" s="158"/>
      <c r="H21" s="158"/>
      <c r="I21" s="158"/>
      <c r="J21" s="168"/>
      <c r="K21" s="152"/>
      <c r="L21" s="167"/>
      <c r="M21" s="159"/>
      <c r="N21" s="159"/>
      <c r="O21" s="181"/>
      <c r="P21" s="30"/>
      <c r="Q21" s="56"/>
      <c r="R21" s="149"/>
      <c r="S21" s="29"/>
    </row>
    <row r="22" spans="1:19" ht="15.75" customHeight="1">
      <c r="A22" s="32"/>
      <c r="B22" s="32"/>
      <c r="C22" s="35"/>
      <c r="D22" s="29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156"/>
      <c r="H22" s="157"/>
      <c r="I22" s="158"/>
      <c r="J22" s="168"/>
      <c r="K22" s="152"/>
      <c r="L22" s="167"/>
      <c r="M22" s="159"/>
      <c r="N22" s="159"/>
      <c r="O22" s="182"/>
      <c r="P22" s="147" t="e">
        <f>_xlfn.IFNA(INDEX($A$3:$C$66,MATCH(28,$A$3:$A$66,0),2),"")</f>
        <v>#NAME?</v>
      </c>
      <c r="Q22" s="146" t="e">
        <f>_xlfn.IFNA(INDEX($A$3:$C$66,MATCH(28,$A$3:$A$66,0),3),"")</f>
        <v>#NAME?</v>
      </c>
      <c r="R22" s="149">
        <v>28</v>
      </c>
      <c r="S22" s="29"/>
    </row>
    <row r="23" spans="1:19" ht="15.75" customHeight="1">
      <c r="A23" s="32"/>
      <c r="B23" s="32"/>
      <c r="C23" s="35"/>
      <c r="D23" s="29"/>
      <c r="E23" s="31"/>
      <c r="F23" s="30"/>
      <c r="G23" s="158">
        <v>8</v>
      </c>
      <c r="H23" s="160"/>
      <c r="I23" s="157"/>
      <c r="J23" s="168"/>
      <c r="K23" s="152"/>
      <c r="L23" s="167"/>
      <c r="M23" s="161"/>
      <c r="N23" s="162"/>
      <c r="O23" s="178">
        <v>17</v>
      </c>
      <c r="P23" s="30"/>
      <c r="Q23" s="57"/>
      <c r="R23" s="149"/>
      <c r="S23" s="29"/>
    </row>
    <row r="24" spans="1:19" ht="15.75" customHeight="1">
      <c r="A24" s="32"/>
      <c r="B24" s="32"/>
      <c r="C24" s="35"/>
      <c r="D24" s="29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156"/>
      <c r="H24" s="157"/>
      <c r="I24" s="157"/>
      <c r="J24" s="168"/>
      <c r="K24" s="152"/>
      <c r="L24" s="167"/>
      <c r="M24" s="161"/>
      <c r="N24" s="159"/>
      <c r="O24" s="178"/>
      <c r="P24" s="147" t="e">
        <f>_xlfn.IFNA(INDEX($A$3:$C$66,MATCH(29,$A$3:$A$66,0),2),"")</f>
        <v>#NAME?</v>
      </c>
      <c r="Q24" s="146" t="e">
        <f>_xlfn.IFNA(INDEX($A$3:$C$66,MATCH(29,$A$3:$A$66,0),3),"")</f>
        <v>#NAME?</v>
      </c>
      <c r="R24" s="149">
        <v>29</v>
      </c>
      <c r="S24" s="29"/>
    </row>
    <row r="25" spans="1:19" ht="15.75" customHeight="1">
      <c r="A25" s="32"/>
      <c r="B25" s="32"/>
      <c r="C25" s="35"/>
      <c r="D25" s="29"/>
      <c r="E25" s="31"/>
      <c r="F25" s="46"/>
      <c r="G25" s="158"/>
      <c r="H25" s="158">
        <v>23</v>
      </c>
      <c r="I25" s="160"/>
      <c r="J25" s="165"/>
      <c r="K25" s="152"/>
      <c r="L25" s="167"/>
      <c r="M25" s="164"/>
      <c r="N25" s="159">
        <v>27</v>
      </c>
      <c r="O25" s="159"/>
      <c r="P25" s="30"/>
      <c r="Q25" s="56"/>
      <c r="R25" s="149"/>
      <c r="S25" s="29"/>
    </row>
    <row r="26" spans="1:19" ht="15.75" customHeight="1">
      <c r="A26" s="32"/>
      <c r="B26" s="32"/>
      <c r="C26" s="35"/>
      <c r="D26" s="29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156"/>
      <c r="H26" s="157"/>
      <c r="I26" s="157"/>
      <c r="J26" s="165"/>
      <c r="K26" s="152"/>
      <c r="L26" s="167"/>
      <c r="M26" s="166"/>
      <c r="N26" s="161"/>
      <c r="O26" s="181"/>
      <c r="P26" s="147" t="e">
        <f>_xlfn.IFNA(INDEX($A$3:$C$66,MATCH(30,$A$3:$A$66,0),2),"")</f>
        <v>#NAME?</v>
      </c>
      <c r="Q26" s="146" t="e">
        <f>_xlfn.IFNA(INDEX($A$3:$C$66,MATCH(30,$A$3:$A$66,0),3),"")</f>
        <v>#NAME?</v>
      </c>
      <c r="R26" s="149">
        <v>30</v>
      </c>
      <c r="S26" s="29"/>
    </row>
    <row r="27" spans="1:19" ht="15.75" customHeight="1">
      <c r="A27" s="32"/>
      <c r="B27" s="32"/>
      <c r="C27" s="35"/>
      <c r="D27" s="29"/>
      <c r="E27" s="31"/>
      <c r="F27" s="46"/>
      <c r="G27" s="158">
        <v>9</v>
      </c>
      <c r="H27" s="160"/>
      <c r="I27" s="157">
        <v>30</v>
      </c>
      <c r="J27" s="163"/>
      <c r="K27" s="152"/>
      <c r="L27" s="178"/>
      <c r="M27" s="166">
        <v>32</v>
      </c>
      <c r="N27" s="162"/>
      <c r="O27" s="180">
        <v>18</v>
      </c>
      <c r="P27" s="30"/>
      <c r="Q27" s="56"/>
      <c r="R27" s="149"/>
      <c r="S27" s="29"/>
    </row>
    <row r="28" spans="1:19" ht="15.75" customHeight="1">
      <c r="A28" s="32"/>
      <c r="B28" s="32"/>
      <c r="C28" s="35"/>
      <c r="D28" s="29">
        <f>D26+1</f>
        <v>13</v>
      </c>
      <c r="E28" s="33" t="e">
        <f>_xlfn.IFNA(INDEX($A$4:$C$67,MATCH(D28,$A$4:$A$67,0),3),"")</f>
        <v>#NAME?</v>
      </c>
      <c r="F28" s="75" t="e">
        <f>_xlfn.IFNA(INDEX($A$4:$C$67,MATCH(D28,$A$4:$A$67,0),2),"")</f>
        <v>#NAME?</v>
      </c>
      <c r="G28" s="156"/>
      <c r="H28" s="157"/>
      <c r="I28" s="158"/>
      <c r="J28" s="157"/>
      <c r="K28" s="152"/>
      <c r="L28" s="159"/>
      <c r="M28" s="167"/>
      <c r="N28" s="161"/>
      <c r="O28" s="181"/>
      <c r="P28" s="147" t="e">
        <f>_xlfn.IFNA(INDEX($A$3:$C$66,MATCH(31,$A$3:$A$66,0),2),"")</f>
        <v>#NAME?</v>
      </c>
      <c r="Q28" s="146" t="e">
        <f>_xlfn.IFNA(INDEX($A$3:$C$66,MATCH(31,$A$3:$A$66,0),3),"")</f>
        <v>#NAME?</v>
      </c>
      <c r="R28" s="149">
        <v>31</v>
      </c>
      <c r="S28" s="29"/>
    </row>
    <row r="29" spans="1:19" ht="15.75" customHeight="1">
      <c r="A29" s="32"/>
      <c r="B29" s="32"/>
      <c r="C29" s="35"/>
      <c r="D29" s="29"/>
      <c r="E29" s="31"/>
      <c r="F29" s="46"/>
      <c r="G29" s="158"/>
      <c r="H29" s="158"/>
      <c r="I29" s="158"/>
      <c r="J29" s="157"/>
      <c r="K29" s="152"/>
      <c r="L29" s="161"/>
      <c r="M29" s="159"/>
      <c r="N29" s="159"/>
      <c r="O29" s="183"/>
      <c r="R29" s="150"/>
      <c r="S29" s="29"/>
    </row>
    <row r="30" spans="1:19" ht="15.75" customHeight="1">
      <c r="A30" s="32"/>
      <c r="B30" s="32"/>
      <c r="C30" s="35"/>
      <c r="D30" s="29">
        <f>D28+1</f>
        <v>14</v>
      </c>
      <c r="E30" s="33" t="e">
        <f>_xlfn.IFNA(INDEX($A$4:$C$67,MATCH(D30,$A$4:$A$67,0),3),"")</f>
        <v>#NAME?</v>
      </c>
      <c r="F30" s="75" t="e">
        <f>_xlfn.IFNA(INDEX($A$4:$C$67,MATCH(D30,$A$4:$A$67,0),2),"")</f>
        <v>#NAME?</v>
      </c>
      <c r="G30" s="156"/>
      <c r="H30" s="157"/>
      <c r="I30" s="158"/>
      <c r="J30" s="157"/>
      <c r="K30" s="152"/>
      <c r="L30" s="161"/>
      <c r="M30" s="159"/>
      <c r="N30" s="161"/>
      <c r="O30" s="181"/>
      <c r="P30" s="147" t="e">
        <f>_xlfn.IFNA(INDEX($A$3:$C$66,MATCH(32,$A$3:$A$66,0),2),"")</f>
        <v>#NAME?</v>
      </c>
      <c r="Q30" s="146" t="e">
        <f>_xlfn.IFNA(INDEX($A$3:$C$66,MATCH(32,$A$3:$A$66,0),3),"")</f>
        <v>#NAME?</v>
      </c>
      <c r="R30" s="151">
        <v>32</v>
      </c>
      <c r="S30" s="29"/>
    </row>
    <row r="31" spans="1:19" ht="15.75" customHeight="1">
      <c r="A31" s="32"/>
      <c r="B31" s="32"/>
      <c r="C31" s="35"/>
      <c r="D31" s="29"/>
      <c r="E31" s="31"/>
      <c r="F31" s="46"/>
      <c r="G31" s="158">
        <v>10</v>
      </c>
      <c r="H31" s="160"/>
      <c r="I31" s="157"/>
      <c r="J31" s="157"/>
      <c r="K31" s="152"/>
      <c r="L31" s="161"/>
      <c r="M31" s="161"/>
      <c r="N31" s="162"/>
      <c r="O31" s="159">
        <v>19</v>
      </c>
      <c r="R31" s="150"/>
      <c r="S31" s="29"/>
    </row>
    <row r="32" spans="1:19" ht="15.75" customHeight="1">
      <c r="A32" s="32"/>
      <c r="B32" s="32"/>
      <c r="C32" s="35"/>
      <c r="D32" s="29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156"/>
      <c r="H32" s="157"/>
      <c r="I32" s="157"/>
      <c r="J32" s="157"/>
      <c r="K32" s="152"/>
      <c r="L32" s="159"/>
      <c r="M32" s="179"/>
      <c r="N32" s="161"/>
      <c r="O32" s="181"/>
      <c r="P32" s="147" t="e">
        <f>_xlfn.IFNA(INDEX($A$3:$C$66,MATCH(33,$A$3:$A$66,0),2),"")</f>
        <v>#NAME?</v>
      </c>
      <c r="Q32" s="146" t="e">
        <f>_xlfn.IFNA(INDEX($A$3:$C$66,MATCH(33,$A$3:$A$66,0),3),"")</f>
        <v>#NAME?</v>
      </c>
      <c r="R32" s="151">
        <v>33</v>
      </c>
      <c r="S32" s="29"/>
    </row>
    <row r="33" spans="1:19" ht="15.75" customHeight="1">
      <c r="A33" s="32"/>
      <c r="B33" s="32"/>
      <c r="C33" s="35"/>
      <c r="D33" s="29"/>
      <c r="E33" s="31"/>
      <c r="F33" s="46"/>
      <c r="G33" s="158"/>
      <c r="H33" s="168">
        <v>24</v>
      </c>
      <c r="I33" s="156"/>
      <c r="J33" s="157"/>
      <c r="K33" s="152"/>
      <c r="L33" s="159"/>
      <c r="M33" s="164"/>
      <c r="N33" s="159">
        <v>28</v>
      </c>
      <c r="O33" s="159"/>
      <c r="P33" s="30"/>
      <c r="Q33" s="57"/>
      <c r="R33" s="149"/>
      <c r="S33" s="29"/>
    </row>
    <row r="34" spans="1:19" ht="15.75" customHeight="1">
      <c r="A34" s="32"/>
      <c r="B34" s="32"/>
      <c r="C34" s="35"/>
      <c r="D34" s="29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157"/>
      <c r="H34" s="168"/>
      <c r="I34" s="158"/>
      <c r="J34" s="158"/>
      <c r="K34" s="152"/>
      <c r="L34" s="159"/>
      <c r="M34" s="161"/>
      <c r="N34" s="159"/>
      <c r="O34" s="161"/>
      <c r="P34" s="147" t="e">
        <f>_xlfn.IFNA(INDEX($A$3:$C$66,MATCH(34,$A$3:$A$66,0),2),"")</f>
        <v>#NAME?</v>
      </c>
      <c r="Q34" s="146" t="e">
        <f>_xlfn.IFNA(INDEX($A$3:$C$66,MATCH(34,$A$3:$A$66,0),3),"")</f>
        <v>#NAME?</v>
      </c>
      <c r="R34" s="149">
        <v>34</v>
      </c>
      <c r="S34" s="29"/>
    </row>
    <row r="35" spans="1:19" ht="15.75" customHeight="1">
      <c r="A35" s="32"/>
      <c r="B35" s="32"/>
      <c r="C35" s="35"/>
      <c r="D35" s="29"/>
      <c r="E35" s="31"/>
      <c r="F35" s="57">
        <v>2</v>
      </c>
      <c r="G35" s="163"/>
      <c r="H35" s="168"/>
      <c r="I35" s="158"/>
      <c r="J35" s="158"/>
      <c r="K35" s="151"/>
      <c r="L35" s="149"/>
      <c r="M35" s="161"/>
      <c r="N35" s="161"/>
      <c r="O35" s="162"/>
      <c r="P35" s="31">
        <v>4</v>
      </c>
      <c r="Q35" s="57"/>
      <c r="R35" s="149"/>
      <c r="S35" s="29"/>
    </row>
    <row r="36" spans="1:19" ht="15.75" customHeight="1">
      <c r="A36" s="32"/>
      <c r="B36" s="32"/>
      <c r="C36" s="35"/>
      <c r="D36" s="34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165"/>
      <c r="H36" s="168"/>
      <c r="I36" s="158"/>
      <c r="J36" s="158"/>
      <c r="K36" s="151"/>
      <c r="L36" s="149"/>
      <c r="M36" s="161"/>
      <c r="N36" s="161"/>
      <c r="O36" s="161"/>
      <c r="P36" s="147" t="e">
        <f>_xlfn.IFNA(INDEX($A$3:$C$66,MATCH(35,$A$3:$A$66,0),2),"")</f>
        <v>#NAME?</v>
      </c>
      <c r="Q36" s="146" t="e">
        <f>_xlfn.IFNA(INDEX($A$3:$C$66,MATCH(35,$A$3:$A$66,0),3),"")</f>
        <v>#NAME?</v>
      </c>
      <c r="R36" s="149">
        <v>35</v>
      </c>
      <c r="S36" s="29"/>
    </row>
    <row r="37" spans="1:18" ht="15.75" customHeight="1">
      <c r="A37" s="32"/>
      <c r="B37" s="32"/>
      <c r="C37" s="35"/>
      <c r="D37" s="36"/>
      <c r="E37" s="74"/>
      <c r="F37" s="47"/>
      <c r="G37" s="184">
        <v>12</v>
      </c>
      <c r="H37" s="185"/>
      <c r="I37" s="171"/>
      <c r="J37" s="171"/>
      <c r="M37" s="186"/>
      <c r="N37" s="187"/>
      <c r="O37" s="148">
        <v>20</v>
      </c>
      <c r="R37" s="149"/>
    </row>
    <row r="38" spans="1:18" ht="15.75" customHeight="1">
      <c r="A38" s="43"/>
      <c r="B38" s="35"/>
      <c r="C38" s="35"/>
      <c r="D38" s="36">
        <v>18</v>
      </c>
      <c r="E38" s="33" t="e">
        <f>_xlfn.IFNA(INDEX($A$4:$C$67,MATCH(D38,$A$4:$A$67,0),3),"")</f>
        <v>#NAME?</v>
      </c>
      <c r="F38" s="75" t="e">
        <f>_xlfn.IFNA(INDEX($A$4:$C$67,MATCH(D38,$A$4:$A$67,0),2),"")</f>
        <v>#NAME?</v>
      </c>
      <c r="G38" s="188"/>
      <c r="H38" s="171"/>
      <c r="I38" s="171"/>
      <c r="J38" s="171"/>
      <c r="N38" s="186"/>
      <c r="O38" s="181"/>
      <c r="P38" s="147" t="e">
        <f>_xlfn.IFNA(INDEX($A$3:$C$66,MATCH(36,$A$3:$A$66,0),2),"")</f>
        <v>#NAME?</v>
      </c>
      <c r="Q38" s="146" t="e">
        <f>_xlfn.IFNA(INDEX($A$3:$C$66,MATCH(36,$A$3:$A$66,0),3),"")</f>
        <v>#NAME?</v>
      </c>
      <c r="R38" s="149">
        <v>36</v>
      </c>
    </row>
    <row r="39" spans="1:10" ht="15.75" customHeight="1">
      <c r="A39" s="43"/>
      <c r="B39" s="35"/>
      <c r="C39" s="35"/>
      <c r="D39" s="36"/>
      <c r="E39" s="74"/>
      <c r="F39" s="47"/>
      <c r="G39" s="171"/>
      <c r="H39" s="171"/>
      <c r="I39" s="171"/>
      <c r="J39" s="171"/>
    </row>
    <row r="40" spans="1:10" ht="9.75">
      <c r="A40" s="44"/>
      <c r="B40" s="34"/>
      <c r="C40" s="34"/>
      <c r="D40" s="36"/>
      <c r="E40" s="74"/>
      <c r="F40" s="47"/>
      <c r="G40" s="171"/>
      <c r="H40" s="171"/>
      <c r="I40" s="171"/>
      <c r="J40" s="171"/>
    </row>
    <row r="41" spans="1:10" ht="9.75">
      <c r="A41" s="44"/>
      <c r="B41" s="34"/>
      <c r="C41" s="34"/>
      <c r="D41" s="36"/>
      <c r="E41" s="74"/>
      <c r="F41" s="47"/>
      <c r="G41" s="171"/>
      <c r="H41" s="171"/>
      <c r="I41" s="171"/>
      <c r="J41" s="171"/>
    </row>
    <row r="42" spans="1:10" ht="9.75">
      <c r="A42" s="44"/>
      <c r="B42" s="34"/>
      <c r="C42" s="34"/>
      <c r="D42" s="36"/>
      <c r="E42" s="74"/>
      <c r="F42" s="47"/>
      <c r="G42" s="171"/>
      <c r="H42" s="171"/>
      <c r="I42" s="171"/>
      <c r="J42" s="171"/>
    </row>
    <row r="43" spans="1:10" ht="9.75">
      <c r="A43" s="44"/>
      <c r="B43" s="34"/>
      <c r="C43" s="34"/>
      <c r="D43" s="36"/>
      <c r="E43" s="74"/>
      <c r="F43" s="47"/>
      <c r="G43" s="171"/>
      <c r="H43" s="171"/>
      <c r="I43" s="171"/>
      <c r="J43" s="171"/>
    </row>
    <row r="44" spans="1:10" ht="9.75">
      <c r="A44" s="44"/>
      <c r="B44" s="34"/>
      <c r="C44" s="34"/>
      <c r="D44" s="36"/>
      <c r="E44" s="74"/>
      <c r="F44" s="47"/>
      <c r="G44" s="171"/>
      <c r="H44" s="171"/>
      <c r="I44" s="171"/>
      <c r="J44" s="171"/>
    </row>
    <row r="45" spans="1:10" ht="9.75">
      <c r="A45" s="44"/>
      <c r="B45" s="34"/>
      <c r="C45" s="34"/>
      <c r="D45" s="36"/>
      <c r="E45" s="74"/>
      <c r="F45" s="47"/>
      <c r="G45" s="171"/>
      <c r="H45" s="171"/>
      <c r="I45" s="171"/>
      <c r="J45" s="171"/>
    </row>
    <row r="46" spans="1:10" ht="9.75">
      <c r="A46" s="44"/>
      <c r="B46" s="34"/>
      <c r="C46" s="34"/>
      <c r="D46" s="36"/>
      <c r="E46" s="74"/>
      <c r="F46" s="47"/>
      <c r="G46" s="171"/>
      <c r="H46" s="171"/>
      <c r="I46" s="171"/>
      <c r="J46" s="171"/>
    </row>
    <row r="47" spans="1:10" ht="9.75">
      <c r="A47" s="44"/>
      <c r="B47" s="34"/>
      <c r="C47" s="34"/>
      <c r="D47" s="36"/>
      <c r="E47" s="74"/>
      <c r="F47" s="47"/>
      <c r="G47" s="171"/>
      <c r="H47" s="171"/>
      <c r="I47" s="171"/>
      <c r="J47" s="171"/>
    </row>
    <row r="48" spans="1:18" ht="9.75">
      <c r="A48" s="44"/>
      <c r="B48" s="34"/>
      <c r="C48" s="34"/>
      <c r="D48" s="36"/>
      <c r="E48" s="74"/>
      <c r="F48" s="47"/>
      <c r="G48" s="171"/>
      <c r="H48" s="171"/>
      <c r="I48" s="171"/>
      <c r="J48" s="171"/>
      <c r="R48" s="150"/>
    </row>
    <row r="49" spans="1:18" ht="9.75">
      <c r="A49" s="44"/>
      <c r="B49" s="34"/>
      <c r="C49" s="34"/>
      <c r="D49" s="36"/>
      <c r="E49" s="74"/>
      <c r="F49" s="47"/>
      <c r="G49" s="171"/>
      <c r="H49" s="171"/>
      <c r="I49" s="171"/>
      <c r="J49" s="171"/>
      <c r="R49" s="150"/>
    </row>
    <row r="50" spans="1:18" ht="9.75">
      <c r="A50" s="44"/>
      <c r="B50" s="34"/>
      <c r="C50" s="34"/>
      <c r="D50" s="36"/>
      <c r="E50" s="74"/>
      <c r="F50" s="47"/>
      <c r="G50" s="171"/>
      <c r="H50" s="171"/>
      <c r="I50" s="171"/>
      <c r="J50" s="171"/>
      <c r="R50" s="150"/>
    </row>
    <row r="51" spans="1:18" ht="9.75">
      <c r="A51" s="44"/>
      <c r="B51" s="34"/>
      <c r="C51" s="34"/>
      <c r="D51" s="36"/>
      <c r="E51" s="74"/>
      <c r="F51" s="47"/>
      <c r="G51" s="171"/>
      <c r="H51" s="171"/>
      <c r="I51" s="171"/>
      <c r="J51" s="171"/>
      <c r="R51" s="150"/>
    </row>
    <row r="52" spans="1:18" ht="9.75">
      <c r="A52" s="37"/>
      <c r="B52" s="36"/>
      <c r="C52" s="36"/>
      <c r="D52" s="36"/>
      <c r="E52" s="74"/>
      <c r="F52" s="47"/>
      <c r="G52" s="171"/>
      <c r="H52" s="171"/>
      <c r="I52" s="171"/>
      <c r="J52" s="171"/>
      <c r="R52" s="150"/>
    </row>
    <row r="53" spans="1:18" ht="9.75">
      <c r="A53" s="37"/>
      <c r="B53" s="36"/>
      <c r="C53" s="36"/>
      <c r="D53" s="36"/>
      <c r="E53" s="74"/>
      <c r="F53" s="47"/>
      <c r="G53" s="171"/>
      <c r="H53" s="171"/>
      <c r="I53" s="171"/>
      <c r="J53" s="171"/>
      <c r="R53" s="150"/>
    </row>
    <row r="54" spans="1:18" ht="9.75">
      <c r="A54" s="37"/>
      <c r="B54" s="36"/>
      <c r="C54" s="36"/>
      <c r="D54" s="36"/>
      <c r="E54" s="74"/>
      <c r="F54" s="47"/>
      <c r="G54" s="171"/>
      <c r="H54" s="171"/>
      <c r="I54" s="171"/>
      <c r="J54" s="171"/>
      <c r="R54" s="150"/>
    </row>
    <row r="55" spans="1:18" ht="9.75">
      <c r="A55" s="37"/>
      <c r="B55" s="36"/>
      <c r="C55" s="36"/>
      <c r="D55" s="36"/>
      <c r="E55" s="74"/>
      <c r="F55" s="47"/>
      <c r="G55" s="171"/>
      <c r="H55" s="171"/>
      <c r="I55" s="171"/>
      <c r="J55" s="171"/>
      <c r="R55" s="150"/>
    </row>
    <row r="56" spans="1:18" ht="9.75">
      <c r="A56" s="37"/>
      <c r="B56" s="36"/>
      <c r="C56" s="36"/>
      <c r="D56" s="36"/>
      <c r="E56" s="74"/>
      <c r="F56" s="47"/>
      <c r="G56" s="171"/>
      <c r="H56" s="171"/>
      <c r="I56" s="171"/>
      <c r="J56" s="171"/>
      <c r="R56" s="150"/>
    </row>
    <row r="57" spans="1:18" ht="9.75">
      <c r="A57" s="37"/>
      <c r="B57" s="36"/>
      <c r="C57" s="36"/>
      <c r="D57" s="36"/>
      <c r="E57" s="74"/>
      <c r="F57" s="47"/>
      <c r="G57" s="171"/>
      <c r="H57" s="171"/>
      <c r="I57" s="171"/>
      <c r="J57" s="171"/>
      <c r="R57" s="150"/>
    </row>
    <row r="58" spans="1:18" ht="9.75">
      <c r="A58" s="37"/>
      <c r="B58" s="36"/>
      <c r="C58" s="36"/>
      <c r="D58" s="36"/>
      <c r="E58" s="74"/>
      <c r="F58" s="47"/>
      <c r="G58" s="171"/>
      <c r="H58" s="171"/>
      <c r="I58" s="171"/>
      <c r="J58" s="171"/>
      <c r="R58" s="150"/>
    </row>
    <row r="59" spans="1:18" ht="9.75">
      <c r="A59" s="37"/>
      <c r="B59" s="36"/>
      <c r="C59" s="36"/>
      <c r="D59" s="36"/>
      <c r="E59" s="74"/>
      <c r="F59" s="47"/>
      <c r="G59" s="171"/>
      <c r="H59" s="171"/>
      <c r="I59" s="171"/>
      <c r="J59" s="171"/>
      <c r="R59" s="150"/>
    </row>
    <row r="60" spans="1:18" ht="9.75">
      <c r="A60" s="37"/>
      <c r="B60" s="36"/>
      <c r="C60" s="36"/>
      <c r="D60" s="36"/>
      <c r="E60" s="74"/>
      <c r="F60" s="47"/>
      <c r="G60" s="171"/>
      <c r="H60" s="171"/>
      <c r="I60" s="171"/>
      <c r="J60" s="171"/>
      <c r="R60" s="150"/>
    </row>
    <row r="61" spans="1:18" ht="9.75">
      <c r="A61" s="37"/>
      <c r="B61" s="36"/>
      <c r="C61" s="36"/>
      <c r="D61" s="36"/>
      <c r="E61" s="74"/>
      <c r="F61" s="47"/>
      <c r="G61" s="171"/>
      <c r="H61" s="171"/>
      <c r="I61" s="171"/>
      <c r="J61" s="171"/>
      <c r="R61" s="150"/>
    </row>
    <row r="62" spans="1:18" ht="9.75">
      <c r="A62" s="37"/>
      <c r="B62" s="36"/>
      <c r="C62" s="36"/>
      <c r="D62" s="36"/>
      <c r="E62" s="74"/>
      <c r="F62" s="47"/>
      <c r="G62" s="171"/>
      <c r="H62" s="171"/>
      <c r="I62" s="171"/>
      <c r="J62" s="171"/>
      <c r="R62" s="150"/>
    </row>
    <row r="63" spans="1:18" ht="9.75">
      <c r="A63" s="37"/>
      <c r="B63" s="36"/>
      <c r="C63" s="36"/>
      <c r="D63" s="36"/>
      <c r="E63" s="74"/>
      <c r="F63" s="47"/>
      <c r="G63" s="171"/>
      <c r="H63" s="171"/>
      <c r="I63" s="171"/>
      <c r="J63" s="171"/>
      <c r="R63" s="150"/>
    </row>
    <row r="64" spans="1:18" ht="9.75">
      <c r="A64" s="37"/>
      <c r="B64" s="36"/>
      <c r="C64" s="36"/>
      <c r="D64" s="36"/>
      <c r="E64" s="74"/>
      <c r="F64" s="47"/>
      <c r="G64" s="171"/>
      <c r="H64" s="171"/>
      <c r="I64" s="171"/>
      <c r="J64" s="171"/>
      <c r="R64" s="150"/>
    </row>
    <row r="65" spans="1:18" ht="9.75">
      <c r="A65" s="37"/>
      <c r="B65" s="36"/>
      <c r="C65" s="36"/>
      <c r="D65" s="36"/>
      <c r="E65" s="74"/>
      <c r="F65" s="47"/>
      <c r="G65" s="171"/>
      <c r="H65" s="171"/>
      <c r="I65" s="171"/>
      <c r="J65" s="171"/>
      <c r="R65" s="150"/>
    </row>
    <row r="66" spans="1:18" ht="9.75">
      <c r="A66" s="37"/>
      <c r="B66" s="36"/>
      <c r="C66" s="36"/>
      <c r="D66" s="36"/>
      <c r="E66" s="74"/>
      <c r="F66" s="47"/>
      <c r="G66" s="171"/>
      <c r="H66" s="171"/>
      <c r="I66" s="171"/>
      <c r="J66" s="171"/>
      <c r="R66" s="150"/>
    </row>
    <row r="67" spans="1:18" ht="9.75">
      <c r="A67" s="37"/>
      <c r="B67" s="36"/>
      <c r="C67" s="36"/>
      <c r="D67" s="36"/>
      <c r="E67" s="74"/>
      <c r="F67" s="47"/>
      <c r="G67" s="171"/>
      <c r="H67" s="171"/>
      <c r="I67" s="171"/>
      <c r="J67" s="171"/>
      <c r="R67" s="150"/>
    </row>
    <row r="68" spans="4:18" ht="9.75">
      <c r="D68" s="36"/>
      <c r="E68" s="74"/>
      <c r="F68" s="47"/>
      <c r="G68" s="171"/>
      <c r="H68" s="171"/>
      <c r="I68" s="171"/>
      <c r="J68" s="171"/>
      <c r="R68" s="150"/>
    </row>
    <row r="69" spans="4:18" ht="9.75">
      <c r="D69" s="36"/>
      <c r="E69" s="74"/>
      <c r="F69" s="47"/>
      <c r="G69" s="171"/>
      <c r="H69" s="171"/>
      <c r="I69" s="171"/>
      <c r="J69" s="171"/>
      <c r="R69" s="150"/>
    </row>
    <row r="70" spans="4:18" ht="9.75">
      <c r="D70" s="36"/>
      <c r="E70" s="74"/>
      <c r="F70" s="47"/>
      <c r="G70" s="171"/>
      <c r="H70" s="171"/>
      <c r="I70" s="171"/>
      <c r="J70" s="171"/>
      <c r="R70" s="150"/>
    </row>
    <row r="71" spans="4:18" ht="9.75">
      <c r="D71" s="36"/>
      <c r="E71" s="74"/>
      <c r="F71" s="47"/>
      <c r="G71" s="171"/>
      <c r="H71" s="171"/>
      <c r="I71" s="171"/>
      <c r="J71" s="171"/>
      <c r="R71" s="150"/>
    </row>
    <row r="72" spans="4:18" ht="9.75">
      <c r="D72" s="36"/>
      <c r="E72" s="74"/>
      <c r="F72" s="47"/>
      <c r="G72" s="171"/>
      <c r="H72" s="171"/>
      <c r="I72" s="171"/>
      <c r="J72" s="171"/>
      <c r="R72" s="150"/>
    </row>
    <row r="73" spans="4:18" ht="9.75">
      <c r="D73" s="36"/>
      <c r="E73" s="74"/>
      <c r="F73" s="47"/>
      <c r="G73" s="171"/>
      <c r="H73" s="171"/>
      <c r="I73" s="171"/>
      <c r="J73" s="171"/>
      <c r="R73" s="150"/>
    </row>
    <row r="74" spans="4:18" ht="9.75">
      <c r="D74" s="36"/>
      <c r="E74" s="74"/>
      <c r="F74" s="47"/>
      <c r="G74" s="171"/>
      <c r="H74" s="171"/>
      <c r="I74" s="171"/>
      <c r="J74" s="171"/>
      <c r="R74" s="150"/>
    </row>
    <row r="75" spans="4:18" ht="9.75">
      <c r="D75" s="36"/>
      <c r="E75" s="74"/>
      <c r="F75" s="47"/>
      <c r="G75" s="171"/>
      <c r="H75" s="171"/>
      <c r="I75" s="171"/>
      <c r="J75" s="171"/>
      <c r="R75" s="150"/>
    </row>
    <row r="76" spans="4:18" ht="9.75">
      <c r="D76" s="36"/>
      <c r="E76" s="74"/>
      <c r="F76" s="47"/>
      <c r="G76" s="171"/>
      <c r="H76" s="171"/>
      <c r="I76" s="171"/>
      <c r="J76" s="171"/>
      <c r="R76" s="150"/>
    </row>
    <row r="77" spans="4:18" ht="9.75">
      <c r="D77" s="36"/>
      <c r="E77" s="74"/>
      <c r="F77" s="47"/>
      <c r="G77" s="171"/>
      <c r="H77" s="171"/>
      <c r="I77" s="171"/>
      <c r="J77" s="171"/>
      <c r="R77" s="150"/>
    </row>
    <row r="78" spans="4:18" ht="9.75">
      <c r="D78" s="36"/>
      <c r="E78" s="74"/>
      <c r="F78" s="47"/>
      <c r="G78" s="171"/>
      <c r="H78" s="171"/>
      <c r="I78" s="171"/>
      <c r="J78" s="171"/>
      <c r="R78" s="150"/>
    </row>
    <row r="79" spans="4:18" ht="9.75">
      <c r="D79" s="36"/>
      <c r="E79" s="74"/>
      <c r="F79" s="47"/>
      <c r="G79" s="171"/>
      <c r="H79" s="171"/>
      <c r="I79" s="171"/>
      <c r="J79" s="171"/>
      <c r="R79" s="150"/>
    </row>
    <row r="80" spans="4:18" ht="9.75">
      <c r="D80" s="36"/>
      <c r="E80" s="74"/>
      <c r="F80" s="47"/>
      <c r="G80" s="171"/>
      <c r="H80" s="171"/>
      <c r="I80" s="171"/>
      <c r="J80" s="171"/>
      <c r="R80" s="150"/>
    </row>
    <row r="81" spans="4:18" ht="9.75">
      <c r="D81" s="36"/>
      <c r="E81" s="74"/>
      <c r="F81" s="47"/>
      <c r="G81" s="171"/>
      <c r="H81" s="171"/>
      <c r="I81" s="171"/>
      <c r="J81" s="171"/>
      <c r="R81" s="150"/>
    </row>
    <row r="82" spans="4:18" ht="9.75">
      <c r="D82" s="36"/>
      <c r="E82" s="74"/>
      <c r="F82" s="47"/>
      <c r="G82" s="171"/>
      <c r="H82" s="171"/>
      <c r="I82" s="171"/>
      <c r="J82" s="171"/>
      <c r="R82" s="150"/>
    </row>
    <row r="83" spans="4:18" ht="9.75">
      <c r="D83" s="36"/>
      <c r="E83" s="74"/>
      <c r="F83" s="47"/>
      <c r="G83" s="171"/>
      <c r="H83" s="171"/>
      <c r="I83" s="171"/>
      <c r="J83" s="171"/>
      <c r="R83" s="150"/>
    </row>
    <row r="84" spans="4:18" ht="9.75">
      <c r="D84" s="36"/>
      <c r="E84" s="74"/>
      <c r="F84" s="47"/>
      <c r="G84" s="171"/>
      <c r="H84" s="171"/>
      <c r="I84" s="171"/>
      <c r="J84" s="171"/>
      <c r="R84" s="150"/>
    </row>
    <row r="85" spans="4:18" ht="9.75">
      <c r="D85" s="36"/>
      <c r="E85" s="74"/>
      <c r="F85" s="47"/>
      <c r="G85" s="171"/>
      <c r="H85" s="171"/>
      <c r="I85" s="171"/>
      <c r="J85" s="171"/>
      <c r="R85" s="150"/>
    </row>
    <row r="86" spans="4:18" ht="9.75">
      <c r="D86" s="36"/>
      <c r="E86" s="74"/>
      <c r="F86" s="47"/>
      <c r="G86" s="171"/>
      <c r="H86" s="171"/>
      <c r="I86" s="171"/>
      <c r="J86" s="171"/>
      <c r="R86" s="150"/>
    </row>
    <row r="87" spans="4:18" ht="9.75">
      <c r="D87" s="36"/>
      <c r="E87" s="74"/>
      <c r="F87" s="47"/>
      <c r="G87" s="171"/>
      <c r="H87" s="171"/>
      <c r="I87" s="171"/>
      <c r="J87" s="171"/>
      <c r="R87" s="150"/>
    </row>
    <row r="88" spans="4:18" ht="9.75">
      <c r="D88" s="36"/>
      <c r="E88" s="74"/>
      <c r="F88" s="47"/>
      <c r="G88" s="171"/>
      <c r="H88" s="171"/>
      <c r="I88" s="171"/>
      <c r="J88" s="171"/>
      <c r="R88" s="150"/>
    </row>
    <row r="89" spans="4:18" ht="9.75">
      <c r="D89" s="36"/>
      <c r="E89" s="74"/>
      <c r="F89" s="47"/>
      <c r="G89" s="171"/>
      <c r="H89" s="171"/>
      <c r="I89" s="171"/>
      <c r="J89" s="171"/>
      <c r="R89" s="150"/>
    </row>
    <row r="90" spans="4:18" ht="9.75">
      <c r="D90" s="36"/>
      <c r="E90" s="74"/>
      <c r="F90" s="47"/>
      <c r="G90" s="171"/>
      <c r="H90" s="171"/>
      <c r="I90" s="171"/>
      <c r="J90" s="171"/>
      <c r="R90" s="150"/>
    </row>
    <row r="91" spans="4:18" ht="9.75">
      <c r="D91" s="36"/>
      <c r="E91" s="74"/>
      <c r="F91" s="47"/>
      <c r="G91" s="171"/>
      <c r="H91" s="171"/>
      <c r="I91" s="171"/>
      <c r="J91" s="171"/>
      <c r="R91" s="150"/>
    </row>
    <row r="92" spans="4:18" ht="9.75">
      <c r="D92" s="36"/>
      <c r="E92" s="74"/>
      <c r="F92" s="47"/>
      <c r="G92" s="171"/>
      <c r="H92" s="171"/>
      <c r="I92" s="171"/>
      <c r="J92" s="171"/>
      <c r="R92" s="150"/>
    </row>
    <row r="93" spans="4:18" ht="9.75">
      <c r="D93" s="36"/>
      <c r="E93" s="74"/>
      <c r="F93" s="47"/>
      <c r="G93" s="171"/>
      <c r="H93" s="171"/>
      <c r="I93" s="171"/>
      <c r="J93" s="171"/>
      <c r="R93" s="150"/>
    </row>
    <row r="94" spans="4:18" ht="9.75">
      <c r="D94" s="36"/>
      <c r="E94" s="74"/>
      <c r="F94" s="47"/>
      <c r="G94" s="171"/>
      <c r="H94" s="171"/>
      <c r="I94" s="171"/>
      <c r="J94" s="171"/>
      <c r="R94" s="150"/>
    </row>
    <row r="95" spans="4:18" ht="9.75">
      <c r="D95" s="36"/>
      <c r="E95" s="74"/>
      <c r="F95" s="47"/>
      <c r="G95" s="171"/>
      <c r="H95" s="171"/>
      <c r="I95" s="171"/>
      <c r="J95" s="171"/>
      <c r="R95" s="150"/>
    </row>
    <row r="96" spans="4:18" ht="9.75">
      <c r="D96" s="36"/>
      <c r="E96" s="74"/>
      <c r="F96" s="47"/>
      <c r="G96" s="171"/>
      <c r="H96" s="171"/>
      <c r="I96" s="171"/>
      <c r="J96" s="171"/>
      <c r="R96" s="150"/>
    </row>
    <row r="97" spans="4:18" ht="9.75">
      <c r="D97" s="36"/>
      <c r="E97" s="74"/>
      <c r="F97" s="47"/>
      <c r="G97" s="171"/>
      <c r="H97" s="171"/>
      <c r="I97" s="171"/>
      <c r="J97" s="171"/>
      <c r="R97" s="150"/>
    </row>
    <row r="98" spans="4:18" ht="9.75">
      <c r="D98" s="36"/>
      <c r="E98" s="74"/>
      <c r="F98" s="47"/>
      <c r="G98" s="171"/>
      <c r="H98" s="171"/>
      <c r="I98" s="171"/>
      <c r="J98" s="171"/>
      <c r="R98" s="150"/>
    </row>
    <row r="99" spans="4:18" ht="9.75">
      <c r="D99" s="36"/>
      <c r="E99" s="74"/>
      <c r="F99" s="47"/>
      <c r="G99" s="171"/>
      <c r="H99" s="171"/>
      <c r="I99" s="171"/>
      <c r="J99" s="171"/>
      <c r="R99" s="150"/>
    </row>
    <row r="100" spans="4:18" ht="9.75">
      <c r="D100" s="36"/>
      <c r="E100" s="74"/>
      <c r="F100" s="47"/>
      <c r="G100" s="171"/>
      <c r="H100" s="171"/>
      <c r="I100" s="171"/>
      <c r="J100" s="171"/>
      <c r="R100" s="150"/>
    </row>
    <row r="101" spans="4:18" ht="9.75">
      <c r="D101" s="36"/>
      <c r="E101" s="74"/>
      <c r="F101" s="47"/>
      <c r="G101" s="171"/>
      <c r="H101" s="171"/>
      <c r="I101" s="171"/>
      <c r="J101" s="171"/>
      <c r="R101" s="150"/>
    </row>
    <row r="102" spans="4:18" ht="9.75">
      <c r="D102" s="36"/>
      <c r="E102" s="74"/>
      <c r="F102" s="47"/>
      <c r="G102" s="171"/>
      <c r="H102" s="171"/>
      <c r="I102" s="171"/>
      <c r="J102" s="171"/>
      <c r="R102" s="150"/>
    </row>
    <row r="103" spans="4:18" ht="9.75">
      <c r="D103" s="36"/>
      <c r="E103" s="74"/>
      <c r="F103" s="47"/>
      <c r="G103" s="171"/>
      <c r="H103" s="171"/>
      <c r="I103" s="171"/>
      <c r="J103" s="171"/>
      <c r="R103" s="150"/>
    </row>
    <row r="104" spans="4:18" ht="9.75">
      <c r="D104" s="36"/>
      <c r="E104" s="74"/>
      <c r="F104" s="47"/>
      <c r="G104" s="171"/>
      <c r="H104" s="171"/>
      <c r="I104" s="171"/>
      <c r="J104" s="171"/>
      <c r="R104" s="150"/>
    </row>
    <row r="105" spans="4:18" ht="9.75">
      <c r="D105" s="36"/>
      <c r="E105" s="74"/>
      <c r="F105" s="47"/>
      <c r="G105" s="171"/>
      <c r="H105" s="171"/>
      <c r="I105" s="171"/>
      <c r="J105" s="171"/>
      <c r="R105" s="150"/>
    </row>
    <row r="106" spans="4:18" ht="9.75">
      <c r="D106" s="36"/>
      <c r="E106" s="74"/>
      <c r="F106" s="47"/>
      <c r="G106" s="171"/>
      <c r="H106" s="171"/>
      <c r="I106" s="171"/>
      <c r="J106" s="171"/>
      <c r="R106" s="150"/>
    </row>
    <row r="107" spans="4:18" ht="9.75">
      <c r="D107" s="36"/>
      <c r="E107" s="74"/>
      <c r="F107" s="47"/>
      <c r="G107" s="171"/>
      <c r="H107" s="171"/>
      <c r="I107" s="171"/>
      <c r="J107" s="171"/>
      <c r="R107" s="150"/>
    </row>
    <row r="108" spans="4:18" ht="9.75">
      <c r="D108" s="36"/>
      <c r="E108" s="74"/>
      <c r="F108" s="47"/>
      <c r="G108" s="171"/>
      <c r="H108" s="171"/>
      <c r="I108" s="171"/>
      <c r="J108" s="171"/>
      <c r="R108" s="150"/>
    </row>
    <row r="109" spans="4:18" ht="9.75">
      <c r="D109" s="36"/>
      <c r="E109" s="74"/>
      <c r="F109" s="47"/>
      <c r="G109" s="171"/>
      <c r="H109" s="171"/>
      <c r="I109" s="171"/>
      <c r="J109" s="171"/>
      <c r="R109" s="150"/>
    </row>
    <row r="110" spans="4:18" ht="9.75">
      <c r="D110" s="36"/>
      <c r="E110" s="74"/>
      <c r="F110" s="47"/>
      <c r="G110" s="171"/>
      <c r="H110" s="171"/>
      <c r="I110" s="171"/>
      <c r="J110" s="171"/>
      <c r="R110" s="150"/>
    </row>
    <row r="111" spans="4:18" ht="9.75">
      <c r="D111" s="36"/>
      <c r="E111" s="74"/>
      <c r="F111" s="47"/>
      <c r="G111" s="171"/>
      <c r="H111" s="171"/>
      <c r="I111" s="171"/>
      <c r="J111" s="171"/>
      <c r="R111" s="150"/>
    </row>
    <row r="112" spans="4:18" ht="9.75">
      <c r="D112" s="36"/>
      <c r="E112" s="74"/>
      <c r="F112" s="47"/>
      <c r="G112" s="171"/>
      <c r="H112" s="171"/>
      <c r="I112" s="171"/>
      <c r="J112" s="171"/>
      <c r="R112" s="150"/>
    </row>
    <row r="113" spans="4:18" ht="9.75">
      <c r="D113" s="36"/>
      <c r="E113" s="74"/>
      <c r="F113" s="47"/>
      <c r="G113" s="171"/>
      <c r="H113" s="171"/>
      <c r="I113" s="171"/>
      <c r="J113" s="171"/>
      <c r="R113" s="150"/>
    </row>
    <row r="114" spans="4:18" ht="9.75">
      <c r="D114" s="36"/>
      <c r="E114" s="74"/>
      <c r="F114" s="47"/>
      <c r="G114" s="171"/>
      <c r="H114" s="171"/>
      <c r="I114" s="171"/>
      <c r="J114" s="171"/>
      <c r="R114" s="150"/>
    </row>
    <row r="115" spans="4:18" ht="9.75">
      <c r="D115" s="36"/>
      <c r="E115" s="74"/>
      <c r="F115" s="47"/>
      <c r="G115" s="171"/>
      <c r="H115" s="171"/>
      <c r="I115" s="171"/>
      <c r="J115" s="171"/>
      <c r="R115" s="150"/>
    </row>
    <row r="116" spans="4:18" ht="9.75">
      <c r="D116" s="36"/>
      <c r="E116" s="74"/>
      <c r="F116" s="47"/>
      <c r="G116" s="171"/>
      <c r="H116" s="171"/>
      <c r="I116" s="171"/>
      <c r="J116" s="171"/>
      <c r="R116" s="150"/>
    </row>
    <row r="117" spans="4:18" ht="9.75">
      <c r="D117" s="36"/>
      <c r="E117" s="74"/>
      <c r="F117" s="47"/>
      <c r="G117" s="171"/>
      <c r="H117" s="171"/>
      <c r="I117" s="171"/>
      <c r="J117" s="171"/>
      <c r="R117" s="150"/>
    </row>
    <row r="118" spans="4:18" ht="9.75">
      <c r="D118" s="36"/>
      <c r="E118" s="74"/>
      <c r="F118" s="47"/>
      <c r="G118" s="171"/>
      <c r="H118" s="171"/>
      <c r="I118" s="171"/>
      <c r="J118" s="171"/>
      <c r="R118" s="150"/>
    </row>
    <row r="119" spans="4:18" ht="9.75">
      <c r="D119" s="36"/>
      <c r="E119" s="74"/>
      <c r="F119" s="47"/>
      <c r="G119" s="171"/>
      <c r="H119" s="171"/>
      <c r="I119" s="171"/>
      <c r="J119" s="171"/>
      <c r="R119" s="150"/>
    </row>
    <row r="120" spans="4:18" ht="9.75">
      <c r="D120" s="36"/>
      <c r="E120" s="74"/>
      <c r="F120" s="47"/>
      <c r="G120" s="171"/>
      <c r="H120" s="171"/>
      <c r="I120" s="171"/>
      <c r="J120" s="171"/>
      <c r="R120" s="150"/>
    </row>
    <row r="121" spans="4:18" ht="9.75">
      <c r="D121" s="36"/>
      <c r="E121" s="74"/>
      <c r="F121" s="47"/>
      <c r="G121" s="171"/>
      <c r="H121" s="171"/>
      <c r="I121" s="171"/>
      <c r="J121" s="171"/>
      <c r="R121" s="150"/>
    </row>
    <row r="122" spans="4:18" ht="9.75">
      <c r="D122" s="36"/>
      <c r="E122" s="74"/>
      <c r="F122" s="47"/>
      <c r="G122" s="171"/>
      <c r="H122" s="171"/>
      <c r="I122" s="171"/>
      <c r="J122" s="171"/>
      <c r="R122" s="150"/>
    </row>
    <row r="123" spans="4:18" ht="9.75">
      <c r="D123" s="36"/>
      <c r="E123" s="74"/>
      <c r="F123" s="47"/>
      <c r="G123" s="171"/>
      <c r="H123" s="171"/>
      <c r="I123" s="171"/>
      <c r="J123" s="171"/>
      <c r="R123" s="150"/>
    </row>
    <row r="124" spans="4:18" ht="9.75">
      <c r="D124" s="36"/>
      <c r="E124" s="74"/>
      <c r="F124" s="47"/>
      <c r="G124" s="171"/>
      <c r="H124" s="171"/>
      <c r="I124" s="171"/>
      <c r="J124" s="171"/>
      <c r="R124" s="150"/>
    </row>
    <row r="125" spans="4:18" ht="9.75">
      <c r="D125" s="36"/>
      <c r="E125" s="74"/>
      <c r="F125" s="47"/>
      <c r="G125" s="171"/>
      <c r="H125" s="171"/>
      <c r="I125" s="171"/>
      <c r="J125" s="171"/>
      <c r="R125" s="150"/>
    </row>
    <row r="126" spans="4:18" ht="9.75">
      <c r="D126" s="36"/>
      <c r="E126" s="74"/>
      <c r="F126" s="47"/>
      <c r="G126" s="171"/>
      <c r="H126" s="171"/>
      <c r="I126" s="171"/>
      <c r="J126" s="171"/>
      <c r="R126" s="150"/>
    </row>
    <row r="127" spans="4:18" ht="9.75">
      <c r="D127" s="36"/>
      <c r="E127" s="74"/>
      <c r="F127" s="47"/>
      <c r="G127" s="171"/>
      <c r="H127" s="171"/>
      <c r="I127" s="171"/>
      <c r="J127" s="171"/>
      <c r="R127" s="150"/>
    </row>
    <row r="128" spans="4:18" ht="9.75">
      <c r="D128" s="36"/>
      <c r="E128" s="74"/>
      <c r="F128" s="47"/>
      <c r="G128" s="171"/>
      <c r="H128" s="171"/>
      <c r="I128" s="171"/>
      <c r="J128" s="171"/>
      <c r="R128" s="150"/>
    </row>
    <row r="129" spans="4:18" ht="9.75">
      <c r="D129" s="36"/>
      <c r="E129" s="74"/>
      <c r="F129" s="47"/>
      <c r="G129" s="171"/>
      <c r="H129" s="171"/>
      <c r="I129" s="171"/>
      <c r="J129" s="171"/>
      <c r="R129" s="150"/>
    </row>
    <row r="130" spans="4:18" ht="9.75">
      <c r="D130" s="36"/>
      <c r="E130" s="74"/>
      <c r="F130" s="47"/>
      <c r="G130" s="171"/>
      <c r="H130" s="171"/>
      <c r="I130" s="171"/>
      <c r="J130" s="171"/>
      <c r="R130" s="150"/>
    </row>
    <row r="131" spans="4:18" ht="9.75">
      <c r="D131" s="36"/>
      <c r="E131" s="74"/>
      <c r="F131" s="47"/>
      <c r="G131" s="171"/>
      <c r="H131" s="171"/>
      <c r="I131" s="171"/>
      <c r="J131" s="171"/>
      <c r="R131" s="150"/>
    </row>
    <row r="132" spans="4:18" ht="9.75">
      <c r="D132" s="36"/>
      <c r="E132" s="74"/>
      <c r="F132" s="47"/>
      <c r="G132" s="171"/>
      <c r="H132" s="171"/>
      <c r="I132" s="171"/>
      <c r="J132" s="171"/>
      <c r="R132" s="150"/>
    </row>
  </sheetData>
  <sheetProtection/>
  <printOptions/>
  <pageMargins left="0.17" right="0.17" top="0.19" bottom="0.19" header="0.17" footer="0.1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133"/>
  <sheetViews>
    <sheetView zoomScalePageLayoutView="0" workbookViewId="0" topLeftCell="A10">
      <selection activeCell="H3" sqref="H3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150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148" customWidth="1"/>
    <col min="19" max="16384" width="8.88671875" style="26" customWidth="1"/>
  </cols>
  <sheetData>
    <row r="1" ht="16.5" customHeight="1"/>
    <row r="2" ht="16.5" customHeight="1"/>
    <row r="3" ht="16.5" customHeight="1"/>
    <row r="4" spans="1:18" ht="15" customHeight="1">
      <c r="A4" s="28" t="s">
        <v>0</v>
      </c>
      <c r="B4" s="28" t="s">
        <v>26</v>
      </c>
      <c r="C4" s="28" t="s">
        <v>27</v>
      </c>
      <c r="D4" s="151"/>
      <c r="E4" s="72" t="s">
        <v>29</v>
      </c>
      <c r="F4" s="38" t="s">
        <v>28</v>
      </c>
      <c r="G4" s="155"/>
      <c r="H4" s="155"/>
      <c r="I4" s="155"/>
      <c r="J4" s="155"/>
      <c r="K4" s="151"/>
      <c r="L4" s="149"/>
      <c r="M4" s="149"/>
      <c r="N4" s="149"/>
      <c r="O4" s="149"/>
      <c r="P4" s="38" t="s">
        <v>28</v>
      </c>
      <c r="Q4" s="77" t="s">
        <v>29</v>
      </c>
      <c r="R4" s="149"/>
    </row>
    <row r="5" spans="1:18" ht="15" customHeight="1">
      <c r="A5" s="32"/>
      <c r="B5" s="32"/>
      <c r="C5" s="33"/>
      <c r="D5" s="151">
        <v>1</v>
      </c>
      <c r="E5" s="33" t="e">
        <f>_xlfn.IFNA(INDEX($A$4:$C$67,MATCH(D5,$A$4:$A$67,0),3),"")</f>
        <v>#NAME?</v>
      </c>
      <c r="F5" s="75" t="e">
        <f>_xlfn.IFNA(INDEX($A$4:$C$67,MATCH(D5,$A$4:$A$67,0),2),"")</f>
        <v>#NAME?</v>
      </c>
      <c r="G5" s="156"/>
      <c r="H5" s="157"/>
      <c r="I5" s="158"/>
      <c r="J5" s="158"/>
      <c r="K5" s="151"/>
      <c r="L5" s="149"/>
      <c r="M5" s="159"/>
      <c r="N5" s="159"/>
      <c r="O5" s="178"/>
      <c r="P5" s="147" t="e">
        <f>_xlfn.IFNA(INDEX($A$3:$C$66,MATCH(20,$A$3:$A$66,0),2),"")</f>
        <v>#NAME?</v>
      </c>
      <c r="Q5" s="146" t="e">
        <f>_xlfn.IFNA(INDEX($A$3:$C$66,MATCH(20,$A$3:$A$66,0),3),"")</f>
        <v>#NAME?</v>
      </c>
      <c r="R5" s="149">
        <v>20</v>
      </c>
    </row>
    <row r="6" spans="1:18" ht="15" customHeight="1">
      <c r="A6" s="32"/>
      <c r="B6" s="32"/>
      <c r="C6" s="35"/>
      <c r="D6" s="151"/>
      <c r="E6" s="31"/>
      <c r="F6" s="46"/>
      <c r="G6" s="158">
        <v>11</v>
      </c>
      <c r="H6" s="160"/>
      <c r="I6" s="157"/>
      <c r="J6" s="158"/>
      <c r="K6" s="152"/>
      <c r="L6" s="159"/>
      <c r="M6" s="161"/>
      <c r="N6" s="162"/>
      <c r="O6" s="159">
        <v>14</v>
      </c>
      <c r="P6" s="75"/>
      <c r="Q6" s="56"/>
      <c r="R6" s="149"/>
    </row>
    <row r="7" spans="1:18" ht="15" customHeight="1">
      <c r="A7" s="32"/>
      <c r="B7" s="32"/>
      <c r="C7" s="35"/>
      <c r="D7" s="151">
        <f>D5+1</f>
        <v>2</v>
      </c>
      <c r="E7" s="33" t="e">
        <f>_xlfn.IFNA(INDEX($A$4:$C$67,MATCH(D7,$A$4:$A$67,0),3),"")</f>
        <v>#NAME?</v>
      </c>
      <c r="F7" s="75" t="e">
        <f>_xlfn.IFNA(INDEX($A$4:$C$67,MATCH(D7,$A$4:$A$67,0),2),"")</f>
        <v>#NAME?</v>
      </c>
      <c r="G7" s="157"/>
      <c r="H7" s="157"/>
      <c r="I7" s="157"/>
      <c r="J7" s="158"/>
      <c r="K7" s="152"/>
      <c r="L7" s="159"/>
      <c r="M7" s="161"/>
      <c r="N7" s="159"/>
      <c r="O7" s="179"/>
      <c r="P7" s="21" t="e">
        <f>_xlfn.IFNA(INDEX($A$3:$C$66,MATCH(21,$A$3:$A$66,0),2),"")</f>
        <v>#NAME?</v>
      </c>
      <c r="Q7" s="20" t="e">
        <f>_xlfn.IFNA(INDEX($A$3:$C$66,MATCH(21,$A$3:$A$66,0),3),"")</f>
        <v>#NAME?</v>
      </c>
      <c r="R7" s="149">
        <v>21</v>
      </c>
    </row>
    <row r="8" spans="1:18" ht="15" customHeight="1">
      <c r="A8" s="32"/>
      <c r="B8" s="32"/>
      <c r="C8" s="35"/>
      <c r="D8" s="151"/>
      <c r="E8" s="31"/>
      <c r="F8" s="56">
        <v>1</v>
      </c>
      <c r="G8" s="160"/>
      <c r="H8" s="157"/>
      <c r="I8" s="157"/>
      <c r="J8" s="158"/>
      <c r="K8" s="152"/>
      <c r="L8" s="159"/>
      <c r="M8" s="161"/>
      <c r="N8" s="159"/>
      <c r="O8" s="178"/>
      <c r="P8" s="73">
        <v>4</v>
      </c>
      <c r="Q8" s="56"/>
      <c r="R8" s="149"/>
    </row>
    <row r="9" spans="1:18" ht="15" customHeight="1">
      <c r="A9" s="32"/>
      <c r="B9" s="32"/>
      <c r="C9" s="35"/>
      <c r="D9" s="151">
        <f>D7+1</f>
        <v>3</v>
      </c>
      <c r="E9" s="33" t="e">
        <f>_xlfn.IFNA(INDEX($A$4:$C$67,MATCH(D9,$A$4:$A$67,0),3),"")</f>
        <v>#NAME?</v>
      </c>
      <c r="F9" s="75" t="e">
        <f>_xlfn.IFNA(INDEX($A$4:$C$67,MATCH(D9,$A$4:$A$67,0),2),"")</f>
        <v>#NAME?</v>
      </c>
      <c r="G9" s="157"/>
      <c r="H9" s="158">
        <v>22</v>
      </c>
      <c r="I9" s="160"/>
      <c r="J9" s="157"/>
      <c r="K9" s="152"/>
      <c r="L9" s="161"/>
      <c r="M9" s="162"/>
      <c r="N9" s="159">
        <v>26</v>
      </c>
      <c r="O9" s="159"/>
      <c r="P9" s="21" t="e">
        <f>_xlfn.IFNA(INDEX($A$3:$C$66,MATCH(22,$A$3:$A$66,0),2),"")</f>
        <v>#NAME?</v>
      </c>
      <c r="Q9" s="20" t="e">
        <f>_xlfn.IFNA(INDEX($A$3:$C$66,MATCH(22,$A$3:$A$66,0),3),"")</f>
        <v>#NAME?</v>
      </c>
      <c r="R9" s="149">
        <v>22</v>
      </c>
    </row>
    <row r="10" spans="1:18" ht="15" customHeight="1">
      <c r="A10" s="32"/>
      <c r="B10" s="32"/>
      <c r="C10" s="35"/>
      <c r="D10" s="151"/>
      <c r="E10" s="31"/>
      <c r="F10" s="46"/>
      <c r="G10" s="158"/>
      <c r="H10" s="158"/>
      <c r="I10" s="157"/>
      <c r="J10" s="157"/>
      <c r="K10" s="152"/>
      <c r="L10" s="161"/>
      <c r="M10" s="161"/>
      <c r="N10" s="159"/>
      <c r="O10" s="180"/>
      <c r="P10" s="30"/>
      <c r="Q10" s="57"/>
      <c r="R10" s="149"/>
    </row>
    <row r="11" spans="1:18" ht="15" customHeight="1">
      <c r="A11" s="32"/>
      <c r="B11" s="32"/>
      <c r="C11" s="35"/>
      <c r="D11" s="151">
        <f>D9+1</f>
        <v>4</v>
      </c>
      <c r="E11" s="33" t="e">
        <f>_xlfn.IFNA(INDEX($A$4:$C$67,MATCH(D11,$A$4:$A$67,0),3),"")</f>
        <v>#NAME?</v>
      </c>
      <c r="F11" s="75" t="e">
        <f>_xlfn.IFNA(INDEX($A$4:$C$67,MATCH(D11,$A$4:$A$67,0),2),"")</f>
        <v>#NAME?</v>
      </c>
      <c r="G11" s="156"/>
      <c r="H11" s="157"/>
      <c r="I11" s="157"/>
      <c r="J11" s="157"/>
      <c r="K11" s="152"/>
      <c r="L11" s="161"/>
      <c r="M11" s="161"/>
      <c r="N11" s="161"/>
      <c r="O11" s="159"/>
      <c r="P11" s="147" t="e">
        <f>_xlfn.IFNA(INDEX($A$3:$C$66,MATCH(23,$A$3:$A$66,0),2),"")</f>
        <v>#NAME?</v>
      </c>
      <c r="Q11" s="146" t="e">
        <f>_xlfn.IFNA(INDEX($A$3:$C$66,MATCH(23,$A$3:$A$66,0),3),"")</f>
        <v>#NAME?</v>
      </c>
      <c r="R11" s="149">
        <v>23</v>
      </c>
    </row>
    <row r="12" spans="1:18" ht="15" customHeight="1">
      <c r="A12" s="32"/>
      <c r="B12" s="32"/>
      <c r="C12" s="35"/>
      <c r="D12" s="151"/>
      <c r="E12" s="31"/>
      <c r="F12" s="30"/>
      <c r="G12" s="158">
        <v>6</v>
      </c>
      <c r="H12" s="160"/>
      <c r="I12" s="157"/>
      <c r="J12" s="157"/>
      <c r="K12" s="152"/>
      <c r="L12" s="161"/>
      <c r="M12" s="161"/>
      <c r="N12" s="162"/>
      <c r="O12" s="181">
        <v>15</v>
      </c>
      <c r="P12" s="30"/>
      <c r="Q12" s="56"/>
      <c r="R12" s="149"/>
    </row>
    <row r="13" spans="1:18" ht="15" customHeight="1">
      <c r="A13" s="32"/>
      <c r="B13" s="32"/>
      <c r="C13" s="35"/>
      <c r="D13" s="151">
        <f>D11+1</f>
        <v>5</v>
      </c>
      <c r="E13" s="33" t="e">
        <f>_xlfn.IFNA(INDEX($A$4:$C$67,MATCH(D13,$A$4:$A$67,0),3),"")</f>
        <v>#NAME?</v>
      </c>
      <c r="F13" s="75" t="e">
        <f>_xlfn.IFNA(INDEX($A$4:$C$67,MATCH(D13,$A$4:$A$67,0),2),"")</f>
        <v>#NAME?</v>
      </c>
      <c r="G13" s="156"/>
      <c r="H13" s="157"/>
      <c r="I13" s="158"/>
      <c r="J13" s="157"/>
      <c r="K13" s="152"/>
      <c r="L13" s="161"/>
      <c r="M13" s="159"/>
      <c r="N13" s="161"/>
      <c r="O13" s="159"/>
      <c r="P13" s="147" t="e">
        <f>_xlfn.IFNA(INDEX($A$3:$C$66,MATCH(24,$A$3:$A$66,0),2),"")</f>
        <v>#NAME?</v>
      </c>
      <c r="Q13" s="146" t="e">
        <f>_xlfn.IFNA(INDEX($A$3:$C$66,MATCH(24,$A$3:$A$66,0),3),"")</f>
        <v>#NAME?</v>
      </c>
      <c r="R13" s="149">
        <v>24</v>
      </c>
    </row>
    <row r="14" spans="1:18" ht="15" customHeight="1">
      <c r="A14" s="32"/>
      <c r="B14" s="32"/>
      <c r="C14" s="35"/>
      <c r="D14" s="151"/>
      <c r="E14" s="31"/>
      <c r="F14" s="46"/>
      <c r="G14" s="158"/>
      <c r="H14" s="158"/>
      <c r="I14" s="158">
        <v>30</v>
      </c>
      <c r="J14" s="160"/>
      <c r="K14" s="189"/>
      <c r="L14" s="162"/>
      <c r="M14" s="159">
        <v>32</v>
      </c>
      <c r="N14" s="159"/>
      <c r="O14" s="181"/>
      <c r="P14" s="30"/>
      <c r="Q14" s="56"/>
      <c r="R14" s="149"/>
    </row>
    <row r="15" spans="1:18" ht="15" customHeight="1">
      <c r="A15" s="32"/>
      <c r="B15" s="32"/>
      <c r="C15" s="35"/>
      <c r="D15" s="151">
        <f>D13+1</f>
        <v>6</v>
      </c>
      <c r="E15" s="33" t="e">
        <f>_xlfn.IFNA(INDEX($A$4:$C$67,MATCH(D15,$A$4:$A$67,0),3),"")</f>
        <v>#NAME?</v>
      </c>
      <c r="F15" s="75" t="e">
        <f>_xlfn.IFNA(INDEX($A$4:$C$67,MATCH(D15,$A$4:$A$67,0),2),"")</f>
        <v>#NAME?</v>
      </c>
      <c r="G15" s="156"/>
      <c r="H15" s="157"/>
      <c r="I15" s="158"/>
      <c r="J15" s="157"/>
      <c r="K15" s="189"/>
      <c r="L15" s="161"/>
      <c r="M15" s="159"/>
      <c r="N15" s="161"/>
      <c r="O15" s="159"/>
      <c r="P15" s="147" t="e">
        <f>_xlfn.IFNA(INDEX($A$3:$C$66,MATCH(25,$A$3:$A$66,0),2),"")</f>
        <v>#NAME?</v>
      </c>
      <c r="Q15" s="146" t="e">
        <f>_xlfn.IFNA(INDEX($A$3:$C$66,MATCH(25,$A$3:$A$66,0),3),"")</f>
        <v>#NAME?</v>
      </c>
      <c r="R15" s="149">
        <v>25</v>
      </c>
    </row>
    <row r="16" spans="1:18" ht="15" customHeight="1">
      <c r="A16" s="32"/>
      <c r="B16" s="32"/>
      <c r="C16" s="35"/>
      <c r="D16" s="151"/>
      <c r="E16" s="31"/>
      <c r="F16" s="46"/>
      <c r="G16" s="158">
        <v>7</v>
      </c>
      <c r="H16" s="160"/>
      <c r="I16" s="157"/>
      <c r="J16" s="157"/>
      <c r="K16" s="189"/>
      <c r="L16" s="161"/>
      <c r="M16" s="161"/>
      <c r="N16" s="162"/>
      <c r="O16" s="181">
        <v>16</v>
      </c>
      <c r="P16" s="30"/>
      <c r="Q16" s="56"/>
      <c r="R16" s="149"/>
    </row>
    <row r="17" spans="1:18" ht="15" customHeight="1">
      <c r="A17" s="32"/>
      <c r="B17" s="32"/>
      <c r="C17" s="35"/>
      <c r="D17" s="151">
        <f>D15+1</f>
        <v>7</v>
      </c>
      <c r="E17" s="33" t="e">
        <f>_xlfn.IFNA(INDEX($A$4:$C$67,MATCH(D17,$A$4:$A$67,0),3),"")</f>
        <v>#NAME?</v>
      </c>
      <c r="F17" s="75" t="e">
        <f>_xlfn.IFNA(INDEX($A$4:$C$67,MATCH(D17,$A$4:$A$67,0),2),"")</f>
        <v>#NAME?</v>
      </c>
      <c r="G17" s="156"/>
      <c r="H17" s="157"/>
      <c r="I17" s="157"/>
      <c r="J17" s="157"/>
      <c r="K17" s="189"/>
      <c r="L17" s="161"/>
      <c r="M17" s="161"/>
      <c r="N17" s="161"/>
      <c r="O17" s="159"/>
      <c r="P17" s="147" t="e">
        <f>_xlfn.IFNA(INDEX($A$3:$C$66,MATCH(26,$A$3:$A$66,0),2),"")</f>
        <v>#NAME?</v>
      </c>
      <c r="Q17" s="146" t="e">
        <f>_xlfn.IFNA(INDEX($A$3:$C$66,MATCH(26,$A$3:$A$66,0),3),"")</f>
        <v>#NAME?</v>
      </c>
      <c r="R17" s="149">
        <v>26</v>
      </c>
    </row>
    <row r="18" spans="1:18" ht="15" customHeight="1">
      <c r="A18" s="32"/>
      <c r="B18" s="32"/>
      <c r="C18" s="35"/>
      <c r="D18" s="151"/>
      <c r="E18" s="31"/>
      <c r="F18" s="46"/>
      <c r="G18" s="158"/>
      <c r="H18" s="158">
        <v>23</v>
      </c>
      <c r="I18" s="160"/>
      <c r="J18" s="157"/>
      <c r="K18" s="189"/>
      <c r="L18" s="161"/>
      <c r="M18" s="162"/>
      <c r="N18" s="159">
        <v>27</v>
      </c>
      <c r="O18" s="181"/>
      <c r="P18" s="49"/>
      <c r="Q18" s="53"/>
      <c r="R18" s="149"/>
    </row>
    <row r="19" spans="1:18" ht="15" customHeight="1">
      <c r="A19" s="32"/>
      <c r="B19" s="32"/>
      <c r="C19" s="35"/>
      <c r="D19" s="151">
        <f>D17+1</f>
        <v>8</v>
      </c>
      <c r="E19" s="33" t="e">
        <f>_xlfn.IFNA(INDEX($A$4:$C$67,MATCH(D19,$A$4:$A$67,0),3),"")</f>
        <v>#NAME?</v>
      </c>
      <c r="F19" s="75" t="e">
        <f>_xlfn.IFNA(INDEX($A$4:$C$67,MATCH(D19,$A$4:$A$67,0),2),"")</f>
        <v>#NAME?</v>
      </c>
      <c r="G19" s="157"/>
      <c r="H19" s="158"/>
      <c r="I19" s="157"/>
      <c r="J19" s="158"/>
      <c r="K19" s="189"/>
      <c r="L19" s="159"/>
      <c r="M19" s="161"/>
      <c r="N19" s="161"/>
      <c r="O19" s="159"/>
      <c r="P19" s="147" t="e">
        <f>_xlfn.IFNA(INDEX($A$3:$C$66,MATCH(27,$A$3:$A$66,0),2),"")</f>
        <v>#NAME?</v>
      </c>
      <c r="Q19" s="146" t="e">
        <f>_xlfn.IFNA(INDEX($A$3:$C$66,MATCH(27,$A$3:$A$66,0),3),"")</f>
        <v>#NAME?</v>
      </c>
      <c r="R19" s="149">
        <v>27</v>
      </c>
    </row>
    <row r="20" spans="1:18" ht="15" customHeight="1">
      <c r="A20" s="32"/>
      <c r="B20" s="32"/>
      <c r="C20" s="35"/>
      <c r="D20" s="151"/>
      <c r="E20" s="31"/>
      <c r="F20" s="56">
        <v>2</v>
      </c>
      <c r="G20" s="160"/>
      <c r="H20" s="157"/>
      <c r="I20" s="157"/>
      <c r="J20" s="158"/>
      <c r="K20" s="189"/>
      <c r="L20" s="159"/>
      <c r="M20" s="161"/>
      <c r="N20" s="162"/>
      <c r="O20" s="181">
        <v>17</v>
      </c>
      <c r="P20" s="30"/>
      <c r="Q20" s="56"/>
      <c r="R20" s="149"/>
    </row>
    <row r="21" spans="1:18" ht="15" customHeight="1">
      <c r="A21" s="32"/>
      <c r="B21" s="32"/>
      <c r="C21" s="35"/>
      <c r="D21" s="151">
        <f>D19+1</f>
        <v>9</v>
      </c>
      <c r="E21" s="33" t="e">
        <f>_xlfn.IFNA(INDEX($A$4:$C$67,MATCH(D21,$A$4:$A$67,0),3),"")</f>
        <v>#NAME?</v>
      </c>
      <c r="F21" s="75" t="e">
        <f>_xlfn.IFNA(INDEX($A$4:$C$67,MATCH(D21,$A$4:$A$67,0),2),"")</f>
        <v>#NAME?</v>
      </c>
      <c r="G21" s="157"/>
      <c r="H21" s="157"/>
      <c r="I21" s="157"/>
      <c r="J21" s="158"/>
      <c r="K21" s="189"/>
      <c r="L21" s="159"/>
      <c r="M21" s="159"/>
      <c r="N21" s="161"/>
      <c r="O21" s="159"/>
      <c r="P21" s="147" t="e">
        <f>_xlfn.IFNA(INDEX($A$3:$C$66,MATCH(28,$A$3:$A$66,0),2),"")</f>
        <v>#NAME?</v>
      </c>
      <c r="Q21" s="146" t="e">
        <f>_xlfn.IFNA(INDEX($A$3:$C$66,MATCH(28,$A$3:$A$66,0),3),"")</f>
        <v>#NAME?</v>
      </c>
      <c r="R21" s="149">
        <v>28</v>
      </c>
    </row>
    <row r="22" spans="1:18" ht="15" customHeight="1">
      <c r="A22" s="32"/>
      <c r="B22" s="32"/>
      <c r="C22" s="35"/>
      <c r="D22" s="151"/>
      <c r="E22" s="31"/>
      <c r="F22" s="46"/>
      <c r="G22" s="158">
        <v>12</v>
      </c>
      <c r="H22" s="160"/>
      <c r="I22" s="157"/>
      <c r="J22" s="158"/>
      <c r="K22" s="190">
        <v>36</v>
      </c>
      <c r="L22" s="159"/>
      <c r="M22" s="159"/>
      <c r="N22" s="159"/>
      <c r="O22" s="181"/>
      <c r="P22" s="30"/>
      <c r="Q22" s="57"/>
      <c r="R22" s="149"/>
    </row>
    <row r="23" spans="1:18" ht="15" customHeight="1">
      <c r="A23" s="32"/>
      <c r="B23" s="32"/>
      <c r="C23" s="35"/>
      <c r="D23" s="151">
        <f>D21+1</f>
        <v>10</v>
      </c>
      <c r="E23" s="33" t="e">
        <f>_xlfn.IFNA(INDEX($A$4:$C$67,MATCH(D23,$A$4:$A$67,0),3),"")</f>
        <v>#NAME?</v>
      </c>
      <c r="F23" s="75" t="e">
        <f>_xlfn.IFNA(INDEX($A$4:$C$67,MATCH(D23,$A$4:$A$67,0),2),"")</f>
        <v>#NAME?</v>
      </c>
      <c r="G23" s="156"/>
      <c r="H23" s="157"/>
      <c r="I23" s="158"/>
      <c r="J23" s="158">
        <v>34</v>
      </c>
      <c r="K23" s="191"/>
      <c r="L23" s="159">
        <v>35</v>
      </c>
      <c r="M23" s="159"/>
      <c r="N23" s="159"/>
      <c r="O23" s="182"/>
      <c r="P23" s="147" t="e">
        <f>_xlfn.IFNA(INDEX($A$3:$C$66,MATCH(29,$A$3:$A$66,0),2),"")</f>
        <v>#NAME?</v>
      </c>
      <c r="Q23" s="146" t="e">
        <f>_xlfn.IFNA(INDEX($A$3:$C$66,MATCH(29,$A$3:$A$66,0),3),"")</f>
        <v>#NAME?</v>
      </c>
      <c r="R23" s="149">
        <v>29</v>
      </c>
    </row>
    <row r="24" spans="1:18" ht="15" customHeight="1">
      <c r="A24" s="32"/>
      <c r="B24" s="32"/>
      <c r="C24" s="35"/>
      <c r="D24" s="151"/>
      <c r="E24" s="31"/>
      <c r="F24" s="30"/>
      <c r="G24" s="158"/>
      <c r="H24" s="158"/>
      <c r="I24" s="158"/>
      <c r="J24" s="158"/>
      <c r="K24" s="190">
        <v>37</v>
      </c>
      <c r="L24" s="159"/>
      <c r="M24" s="161"/>
      <c r="N24" s="162"/>
      <c r="O24" s="178">
        <v>18</v>
      </c>
      <c r="P24" s="30"/>
      <c r="Q24" s="56"/>
      <c r="R24" s="149"/>
    </row>
    <row r="25" spans="1:18" ht="15" customHeight="1">
      <c r="A25" s="32"/>
      <c r="B25" s="32"/>
      <c r="C25" s="35"/>
      <c r="D25" s="151">
        <f>D23+1</f>
        <v>11</v>
      </c>
      <c r="E25" s="33" t="e">
        <f>_xlfn.IFNA(INDEX($A$4:$C$67,MATCH(D25,$A$4:$A$67,0),3),"")</f>
        <v>#NAME?</v>
      </c>
      <c r="F25" s="75" t="e">
        <f>_xlfn.IFNA(INDEX($A$4:$C$67,MATCH(D25,$A$4:$A$67,0),2),"")</f>
        <v>#NAME?</v>
      </c>
      <c r="G25" s="156"/>
      <c r="H25" s="157"/>
      <c r="I25" s="158"/>
      <c r="J25" s="158"/>
      <c r="K25" s="189"/>
      <c r="L25" s="159"/>
      <c r="M25" s="161"/>
      <c r="N25" s="159"/>
      <c r="O25" s="178"/>
      <c r="P25" s="147" t="e">
        <f>_xlfn.IFNA(INDEX($A$3:$C$66,MATCH(30,$A$3:$A$66,0),2),"")</f>
        <v>#NAME?</v>
      </c>
      <c r="Q25" s="146" t="e">
        <f>_xlfn.IFNA(INDEX($A$3:$C$66,MATCH(30,$A$3:$A$66,0),3),"")</f>
        <v>#NAME?</v>
      </c>
      <c r="R25" s="149">
        <v>30</v>
      </c>
    </row>
    <row r="26" spans="1:18" ht="15" customHeight="1">
      <c r="A26" s="32"/>
      <c r="B26" s="32"/>
      <c r="C26" s="35"/>
      <c r="D26" s="151"/>
      <c r="E26" s="31"/>
      <c r="F26" s="46"/>
      <c r="G26" s="158">
        <v>8</v>
      </c>
      <c r="H26" s="160"/>
      <c r="I26" s="157"/>
      <c r="J26" s="158"/>
      <c r="K26" s="189"/>
      <c r="L26" s="161"/>
      <c r="M26" s="162"/>
      <c r="N26" s="159">
        <v>28</v>
      </c>
      <c r="O26" s="159"/>
      <c r="P26" s="30"/>
      <c r="Q26" s="56"/>
      <c r="R26" s="149"/>
    </row>
    <row r="27" spans="1:18" ht="15" customHeight="1">
      <c r="A27" s="32"/>
      <c r="B27" s="32"/>
      <c r="C27" s="35"/>
      <c r="D27" s="151">
        <f>D25+1</f>
        <v>12</v>
      </c>
      <c r="E27" s="33" t="e">
        <f>_xlfn.IFNA(INDEX($A$4:$C$67,MATCH(D27,$A$4:$A$67,0),3),"")</f>
        <v>#NAME?</v>
      </c>
      <c r="F27" s="75" t="e">
        <f>_xlfn.IFNA(INDEX($A$4:$C$67,MATCH(D27,$A$4:$A$67,0),2),"")</f>
        <v>#NAME?</v>
      </c>
      <c r="G27" s="156"/>
      <c r="H27" s="157"/>
      <c r="I27" s="157"/>
      <c r="J27" s="158"/>
      <c r="K27" s="189"/>
      <c r="L27" s="161"/>
      <c r="M27" s="161"/>
      <c r="N27" s="161"/>
      <c r="O27" s="181"/>
      <c r="P27" s="147" t="e">
        <f>_xlfn.IFNA(INDEX($A$3:$C$66,MATCH(31,$A$3:$A$66,0),2),"")</f>
        <v>#NAME?</v>
      </c>
      <c r="Q27" s="146" t="e">
        <f>_xlfn.IFNA(INDEX($A$3:$C$66,MATCH(31,$A$3:$A$66,0),3),"")</f>
        <v>#NAME?</v>
      </c>
      <c r="R27" s="149">
        <v>31</v>
      </c>
    </row>
    <row r="28" spans="1:18" ht="15" customHeight="1">
      <c r="A28" s="32"/>
      <c r="B28" s="32"/>
      <c r="C28" s="35"/>
      <c r="D28" s="151"/>
      <c r="E28" s="31"/>
      <c r="F28" s="46"/>
      <c r="G28" s="158"/>
      <c r="H28" s="158">
        <v>24</v>
      </c>
      <c r="I28" s="160"/>
      <c r="J28" s="157"/>
      <c r="K28" s="189"/>
      <c r="L28" s="161"/>
      <c r="M28" s="161"/>
      <c r="N28" s="162"/>
      <c r="O28" s="180">
        <v>19</v>
      </c>
      <c r="R28" s="150"/>
    </row>
    <row r="29" spans="1:18" ht="15" customHeight="1">
      <c r="A29" s="32"/>
      <c r="B29" s="32"/>
      <c r="C29" s="35"/>
      <c r="D29" s="151">
        <f>D27+1</f>
        <v>13</v>
      </c>
      <c r="E29" s="73" t="e">
        <f>_xlfn.IFNA(INDEX($A$4:$C$67,MATCH(D29,$A$4:$A$67,0),3),"")</f>
        <v>#NAME?</v>
      </c>
      <c r="F29" s="76" t="e">
        <f>_xlfn.IFNA(INDEX($A$4:$C$67,MATCH(D29,$A$4:$A$67,0),2),"")</f>
        <v>#NAME?</v>
      </c>
      <c r="G29" s="198"/>
      <c r="H29" s="158"/>
      <c r="I29" s="157"/>
      <c r="J29" s="157"/>
      <c r="K29" s="189"/>
      <c r="L29" s="161"/>
      <c r="M29" s="159"/>
      <c r="N29" s="161"/>
      <c r="O29" s="181"/>
      <c r="P29" s="147" t="e">
        <f>_xlfn.IFNA(INDEX($A$3:$C$66,MATCH(32,$A$3:$A$66,0),2),"")</f>
        <v>#NAME?</v>
      </c>
      <c r="Q29" s="146" t="e">
        <f>_xlfn.IFNA(INDEX($A$3:$C$66,MATCH(32,$A$3:$A$66,0),3),"")</f>
        <v>#NAME?</v>
      </c>
      <c r="R29" s="151">
        <v>32</v>
      </c>
    </row>
    <row r="30" spans="1:18" ht="15" customHeight="1">
      <c r="A30" s="32"/>
      <c r="B30" s="32"/>
      <c r="C30" s="35"/>
      <c r="D30" s="151"/>
      <c r="E30" s="50"/>
      <c r="F30" s="46"/>
      <c r="G30" s="158">
        <v>9</v>
      </c>
      <c r="H30" s="160"/>
      <c r="I30" s="157"/>
      <c r="J30" s="157"/>
      <c r="K30" s="189"/>
      <c r="L30" s="161"/>
      <c r="M30" s="159"/>
      <c r="N30" s="159"/>
      <c r="O30" s="183"/>
      <c r="R30" s="150"/>
    </row>
    <row r="31" spans="1:18" ht="15" customHeight="1">
      <c r="A31" s="32"/>
      <c r="B31" s="32"/>
      <c r="C31" s="35"/>
      <c r="D31" s="151">
        <f>D29+1</f>
        <v>14</v>
      </c>
      <c r="E31" s="73" t="e">
        <f>_xlfn.IFNA(INDEX($A$4:$C$67,MATCH(D31,$A$4:$A$67,0),3),"")</f>
        <v>#NAME?</v>
      </c>
      <c r="F31" s="76" t="e">
        <f>_xlfn.IFNA(INDEX($A$4:$C$67,MATCH(D31,$A$4:$A$67,0),2),"")</f>
        <v>#NAME?</v>
      </c>
      <c r="G31" s="198"/>
      <c r="H31" s="158"/>
      <c r="I31" s="158"/>
      <c r="J31" s="157"/>
      <c r="K31" s="189"/>
      <c r="L31" s="161"/>
      <c r="M31" s="159"/>
      <c r="N31" s="161"/>
      <c r="O31" s="181"/>
      <c r="P31" s="147" t="e">
        <f>_xlfn.IFNA(INDEX($A$3:$C$66,MATCH(33,$A$3:$A$66,0),2),"")</f>
        <v>#NAME?</v>
      </c>
      <c r="Q31" s="146" t="e">
        <f>_xlfn.IFNA(INDEX($A$3:$C$66,MATCH(33,$A$3:$A$66,0),3),"")</f>
        <v>#NAME?</v>
      </c>
      <c r="R31" s="151">
        <v>33</v>
      </c>
    </row>
    <row r="32" spans="1:18" ht="15" customHeight="1">
      <c r="A32" s="32"/>
      <c r="B32" s="32"/>
      <c r="C32" s="35"/>
      <c r="D32" s="151"/>
      <c r="E32" s="31"/>
      <c r="F32" s="46"/>
      <c r="G32" s="158"/>
      <c r="H32" s="158"/>
      <c r="I32" s="158">
        <v>31</v>
      </c>
      <c r="J32" s="160"/>
      <c r="K32" s="189"/>
      <c r="L32" s="162"/>
      <c r="M32" s="161">
        <v>33</v>
      </c>
      <c r="N32" s="162"/>
      <c r="O32" s="159">
        <v>20</v>
      </c>
      <c r="P32" s="30"/>
      <c r="Q32" s="57"/>
      <c r="R32" s="149"/>
    </row>
    <row r="33" spans="1:18" ht="15" customHeight="1">
      <c r="A33" s="32"/>
      <c r="B33" s="32"/>
      <c r="C33" s="35"/>
      <c r="D33" s="151">
        <f>D31+1</f>
        <v>15</v>
      </c>
      <c r="E33" s="33" t="e">
        <f>_xlfn.IFNA(INDEX($A$4:$C$67,MATCH(D33,$A$4:$A$67,0),3),"")</f>
        <v>#NAME?</v>
      </c>
      <c r="F33" s="75" t="e">
        <f>_xlfn.IFNA(INDEX($A$4:$C$67,MATCH(D33,$A$4:$A$67,0),2),"")</f>
        <v>#NAME?</v>
      </c>
      <c r="G33" s="156"/>
      <c r="H33" s="157"/>
      <c r="I33" s="158"/>
      <c r="J33" s="157"/>
      <c r="K33" s="152"/>
      <c r="L33" s="161"/>
      <c r="M33" s="161"/>
      <c r="N33" s="161"/>
      <c r="O33" s="181"/>
      <c r="P33" s="147" t="e">
        <f>_xlfn.IFNA(INDEX($A$3:$C$66,MATCH(34,$A$3:$A$66,0),2),"")</f>
        <v>#NAME?</v>
      </c>
      <c r="Q33" s="146" t="e">
        <f>_xlfn.IFNA(INDEX($A$3:$C$66,MATCH(34,$A$3:$A$66,0),3),"")</f>
        <v>#NAME?</v>
      </c>
      <c r="R33" s="149">
        <v>34</v>
      </c>
    </row>
    <row r="34" spans="1:18" ht="15" customHeight="1">
      <c r="A34" s="32"/>
      <c r="B34" s="32"/>
      <c r="C34" s="35"/>
      <c r="D34" s="151"/>
      <c r="E34" s="31"/>
      <c r="F34" s="46"/>
      <c r="G34" s="158">
        <v>10</v>
      </c>
      <c r="H34" s="160"/>
      <c r="I34" s="157"/>
      <c r="J34" s="157"/>
      <c r="K34" s="152"/>
      <c r="L34" s="161"/>
      <c r="M34" s="161"/>
      <c r="N34" s="159"/>
      <c r="O34" s="159"/>
      <c r="P34" s="30"/>
      <c r="Q34" s="57"/>
      <c r="R34" s="149"/>
    </row>
    <row r="35" spans="1:18" ht="15" customHeight="1">
      <c r="A35" s="32"/>
      <c r="B35" s="32"/>
      <c r="C35" s="35"/>
      <c r="D35" s="151">
        <v>16</v>
      </c>
      <c r="E35" s="33" t="e">
        <f>_xlfn.IFNA(INDEX($A$4:$C$67,MATCH(D35,$A$4:$A$67,0),3),"")</f>
        <v>#NAME?</v>
      </c>
      <c r="F35" s="75" t="e">
        <f>_xlfn.IFNA(INDEX($A$4:$C$67,MATCH(D35,$A$4:$A$67,0),2),"")</f>
        <v>#NAME?</v>
      </c>
      <c r="G35" s="156"/>
      <c r="H35" s="157"/>
      <c r="I35" s="157"/>
      <c r="J35" s="157"/>
      <c r="K35" s="152"/>
      <c r="L35" s="161"/>
      <c r="M35" s="162"/>
      <c r="N35" s="159">
        <v>29</v>
      </c>
      <c r="O35" s="161"/>
      <c r="P35" s="147" t="e">
        <f>_xlfn.IFNA(INDEX($A$3:$C$66,MATCH(35,$A$3:$A$66,0),2),"")</f>
        <v>#NAME?</v>
      </c>
      <c r="Q35" s="146" t="e">
        <f>_xlfn.IFNA(INDEX($A$3:$C$66,MATCH(35,$A$3:$A$66,0),3),"")</f>
        <v>#NAME?</v>
      </c>
      <c r="R35" s="149">
        <v>35</v>
      </c>
    </row>
    <row r="36" spans="1:18" ht="15" customHeight="1">
      <c r="A36" s="32"/>
      <c r="B36" s="32"/>
      <c r="C36" s="35"/>
      <c r="D36" s="151"/>
      <c r="E36" s="31"/>
      <c r="F36" s="30"/>
      <c r="G36" s="158"/>
      <c r="H36" s="158">
        <v>25</v>
      </c>
      <c r="I36" s="160"/>
      <c r="J36" s="157"/>
      <c r="K36" s="152"/>
      <c r="L36" s="159"/>
      <c r="M36" s="161"/>
      <c r="N36" s="161"/>
      <c r="O36" s="162"/>
      <c r="P36" s="27">
        <v>5</v>
      </c>
      <c r="R36" s="149"/>
    </row>
    <row r="37" spans="1:18" ht="15" customHeight="1">
      <c r="A37" s="32"/>
      <c r="B37" s="32"/>
      <c r="C37" s="35"/>
      <c r="D37" s="152">
        <v>17</v>
      </c>
      <c r="E37" s="33" t="e">
        <f>_xlfn.IFNA(INDEX($A$4:$C$67,MATCH(D37,$A$4:$A$67,0),3),"")</f>
        <v>#NAME?</v>
      </c>
      <c r="F37" s="75" t="e">
        <f>_xlfn.IFNA(INDEX($A$4:$C$67,MATCH(D37,$A$4:$A$67,0),2),"")</f>
        <v>#NAME?</v>
      </c>
      <c r="G37" s="157"/>
      <c r="H37" s="158"/>
      <c r="I37" s="157"/>
      <c r="J37" s="158"/>
      <c r="K37" s="151"/>
      <c r="L37" s="149"/>
      <c r="M37" s="161"/>
      <c r="N37" s="161"/>
      <c r="O37" s="161"/>
      <c r="P37" s="147" t="e">
        <f>_xlfn.IFNA(INDEX($A$3:$C$66,MATCH(36,$A$3:$A$66,0),2),"")</f>
        <v>#NAME?</v>
      </c>
      <c r="Q37" s="146" t="e">
        <f>_xlfn.IFNA(INDEX($A$3:$C$66,MATCH(36,$A$3:$A$66,0),3),"")</f>
        <v>#NAME?</v>
      </c>
      <c r="R37" s="149">
        <v>36</v>
      </c>
    </row>
    <row r="38" spans="1:18" ht="15" customHeight="1">
      <c r="A38" s="32"/>
      <c r="B38" s="32"/>
      <c r="C38" s="35"/>
      <c r="D38" s="153"/>
      <c r="E38" s="74"/>
      <c r="F38" s="66">
        <v>3</v>
      </c>
      <c r="G38" s="192"/>
      <c r="H38" s="193"/>
      <c r="I38" s="193"/>
      <c r="J38" s="171"/>
      <c r="M38" s="186"/>
      <c r="N38" s="187"/>
      <c r="O38" s="148">
        <v>21</v>
      </c>
      <c r="R38" s="149"/>
    </row>
    <row r="39" spans="1:18" ht="15" customHeight="1">
      <c r="A39" s="32"/>
      <c r="B39" s="32"/>
      <c r="C39" s="35"/>
      <c r="D39" s="153">
        <v>18</v>
      </c>
      <c r="E39" s="33" t="e">
        <f>_xlfn.IFNA(INDEX($A$4:$C$67,MATCH(D39,$A$4:$A$67,0),3),"")</f>
        <v>#NAME?</v>
      </c>
      <c r="F39" s="75" t="e">
        <f>_xlfn.IFNA(INDEX($A$4:$C$67,MATCH(D39,$A$4:$A$67,0),2),"")</f>
        <v>#NAME?</v>
      </c>
      <c r="G39" s="193"/>
      <c r="H39" s="194"/>
      <c r="I39" s="171"/>
      <c r="J39" s="171"/>
      <c r="N39" s="186"/>
      <c r="O39" s="181"/>
      <c r="P39" s="147" t="e">
        <f>_xlfn.IFNA(INDEX($A$3:$C$66,MATCH(37,$A$3:$A$66,0),2),"")</f>
        <v>#NAME?</v>
      </c>
      <c r="Q39" s="146" t="e">
        <f>_xlfn.IFNA(INDEX($A$3:$C$66,MATCH(37,$A$3:$A$66,0),3),"")</f>
        <v>#NAME?</v>
      </c>
      <c r="R39" s="149">
        <v>37</v>
      </c>
    </row>
    <row r="40" spans="1:10" ht="15" customHeight="1">
      <c r="A40" s="32"/>
      <c r="B40" s="32"/>
      <c r="C40" s="35"/>
      <c r="D40" s="153"/>
      <c r="E40" s="74"/>
      <c r="F40" s="47"/>
      <c r="G40" s="171">
        <v>13</v>
      </c>
      <c r="H40" s="185"/>
      <c r="I40" s="171"/>
      <c r="J40" s="171"/>
    </row>
    <row r="41" spans="1:10" ht="15" customHeight="1">
      <c r="A41" s="32"/>
      <c r="B41" s="32"/>
      <c r="C41" s="35"/>
      <c r="D41" s="153">
        <v>19</v>
      </c>
      <c r="E41" s="33" t="e">
        <f>_xlfn.IFNA(INDEX($A$4:$C$67,MATCH(D41,$A$4:$A$67,0),3),"")</f>
        <v>#NAME?</v>
      </c>
      <c r="F41" s="75" t="e">
        <f>_xlfn.IFNA(INDEX($A$4:$C$67,MATCH(D41,$A$4:$A$67,0),2),"")</f>
        <v>#NAME?</v>
      </c>
      <c r="G41" s="195"/>
      <c r="H41" s="193"/>
      <c r="I41" s="171"/>
      <c r="J41" s="171"/>
    </row>
    <row r="42" spans="1:10" ht="9.75">
      <c r="A42" s="44"/>
      <c r="B42" s="34"/>
      <c r="C42" s="34"/>
      <c r="D42" s="153"/>
      <c r="E42" s="74"/>
      <c r="F42" s="47"/>
      <c r="G42" s="171"/>
      <c r="H42" s="171"/>
      <c r="I42" s="171"/>
      <c r="J42" s="171"/>
    </row>
    <row r="43" spans="1:10" ht="9.75">
      <c r="A43" s="44"/>
      <c r="B43" s="34"/>
      <c r="C43" s="34"/>
      <c r="D43" s="153"/>
      <c r="E43" s="74"/>
      <c r="F43" s="47"/>
      <c r="G43" s="171"/>
      <c r="H43" s="171"/>
      <c r="I43" s="171"/>
      <c r="J43" s="171"/>
    </row>
    <row r="44" spans="1:10" ht="9.75">
      <c r="A44" s="44"/>
      <c r="B44" s="34"/>
      <c r="C44" s="34"/>
      <c r="D44" s="153"/>
      <c r="E44" s="74"/>
      <c r="F44" s="47"/>
      <c r="G44" s="171"/>
      <c r="H44" s="171"/>
      <c r="I44" s="171"/>
      <c r="J44" s="171"/>
    </row>
    <row r="45" spans="1:10" ht="9.75">
      <c r="A45" s="44"/>
      <c r="B45" s="34"/>
      <c r="C45" s="34"/>
      <c r="D45" s="153"/>
      <c r="E45" s="74"/>
      <c r="F45" s="47"/>
      <c r="G45" s="171"/>
      <c r="H45" s="171"/>
      <c r="I45" s="171"/>
      <c r="J45" s="171"/>
    </row>
    <row r="46" spans="1:10" ht="9.75">
      <c r="A46" s="44"/>
      <c r="B46" s="34"/>
      <c r="C46" s="34"/>
      <c r="D46" s="153"/>
      <c r="E46" s="74"/>
      <c r="F46" s="47"/>
      <c r="G46" s="171"/>
      <c r="H46" s="171"/>
      <c r="I46" s="171"/>
      <c r="J46" s="171"/>
    </row>
    <row r="47" spans="1:10" ht="9.75">
      <c r="A47" s="44"/>
      <c r="B47" s="34"/>
      <c r="C47" s="34"/>
      <c r="D47" s="153"/>
      <c r="E47" s="74"/>
      <c r="F47" s="47"/>
      <c r="G47" s="171"/>
      <c r="H47" s="171"/>
      <c r="I47" s="171"/>
      <c r="J47" s="171"/>
    </row>
    <row r="48" spans="1:10" ht="9.75">
      <c r="A48" s="44"/>
      <c r="B48" s="34"/>
      <c r="C48" s="34"/>
      <c r="D48" s="153"/>
      <c r="E48" s="74"/>
      <c r="F48" s="47"/>
      <c r="G48" s="171"/>
      <c r="H48" s="171"/>
      <c r="I48" s="171"/>
      <c r="J48" s="171"/>
    </row>
    <row r="49" spans="1:18" ht="9.75">
      <c r="A49" s="44"/>
      <c r="B49" s="34"/>
      <c r="C49" s="34"/>
      <c r="D49" s="153"/>
      <c r="E49" s="74"/>
      <c r="F49" s="47"/>
      <c r="G49" s="171"/>
      <c r="H49" s="171"/>
      <c r="I49" s="171"/>
      <c r="J49" s="171"/>
      <c r="R49" s="150"/>
    </row>
    <row r="50" spans="1:18" ht="9.75">
      <c r="A50" s="44"/>
      <c r="B50" s="34"/>
      <c r="C50" s="34"/>
      <c r="D50" s="153"/>
      <c r="E50" s="74"/>
      <c r="F50" s="47"/>
      <c r="G50" s="171"/>
      <c r="H50" s="171"/>
      <c r="I50" s="171"/>
      <c r="J50" s="171"/>
      <c r="R50" s="150"/>
    </row>
    <row r="51" spans="1:18" ht="9.75">
      <c r="A51" s="44"/>
      <c r="B51" s="34"/>
      <c r="C51" s="34"/>
      <c r="D51" s="153"/>
      <c r="E51" s="74"/>
      <c r="F51" s="47"/>
      <c r="G51" s="171"/>
      <c r="H51" s="171"/>
      <c r="I51" s="171"/>
      <c r="J51" s="171"/>
      <c r="R51" s="150"/>
    </row>
    <row r="52" spans="1:18" ht="9.75">
      <c r="A52" s="44"/>
      <c r="B52" s="34"/>
      <c r="C52" s="34"/>
      <c r="D52" s="153"/>
      <c r="E52" s="74"/>
      <c r="F52" s="47"/>
      <c r="G52" s="171"/>
      <c r="H52" s="171"/>
      <c r="I52" s="171"/>
      <c r="J52" s="171"/>
      <c r="R52" s="150"/>
    </row>
    <row r="53" spans="1:18" ht="9.75">
      <c r="A53" s="37"/>
      <c r="B53" s="36"/>
      <c r="C53" s="36"/>
      <c r="D53" s="153"/>
      <c r="E53" s="74"/>
      <c r="F53" s="47"/>
      <c r="G53" s="171"/>
      <c r="H53" s="171"/>
      <c r="I53" s="171"/>
      <c r="J53" s="171"/>
      <c r="R53" s="150"/>
    </row>
    <row r="54" spans="1:18" ht="9.75">
      <c r="A54" s="37"/>
      <c r="B54" s="36"/>
      <c r="C54" s="36"/>
      <c r="D54" s="153"/>
      <c r="E54" s="74"/>
      <c r="F54" s="47"/>
      <c r="G54" s="171"/>
      <c r="H54" s="171"/>
      <c r="I54" s="171"/>
      <c r="J54" s="171"/>
      <c r="R54" s="150"/>
    </row>
    <row r="55" spans="1:18" ht="9.75">
      <c r="A55" s="37"/>
      <c r="B55" s="36"/>
      <c r="C55" s="36"/>
      <c r="D55" s="153"/>
      <c r="E55" s="74"/>
      <c r="F55" s="47"/>
      <c r="G55" s="171"/>
      <c r="H55" s="171"/>
      <c r="I55" s="171"/>
      <c r="J55" s="171"/>
      <c r="R55" s="150"/>
    </row>
    <row r="56" spans="1:18" ht="9.75">
      <c r="A56" s="37"/>
      <c r="B56" s="36"/>
      <c r="C56" s="36"/>
      <c r="D56" s="153"/>
      <c r="E56" s="74"/>
      <c r="F56" s="47"/>
      <c r="G56" s="171"/>
      <c r="H56" s="171"/>
      <c r="I56" s="171"/>
      <c r="J56" s="171"/>
      <c r="R56" s="150"/>
    </row>
    <row r="57" spans="1:18" ht="9.75">
      <c r="A57" s="37"/>
      <c r="B57" s="36"/>
      <c r="C57" s="36"/>
      <c r="D57" s="153"/>
      <c r="E57" s="74"/>
      <c r="F57" s="47"/>
      <c r="G57" s="171"/>
      <c r="H57" s="171"/>
      <c r="I57" s="171"/>
      <c r="J57" s="171"/>
      <c r="R57" s="150"/>
    </row>
    <row r="58" spans="1:18" ht="9.75">
      <c r="A58" s="37"/>
      <c r="B58" s="36"/>
      <c r="C58" s="36"/>
      <c r="D58" s="153"/>
      <c r="E58" s="74"/>
      <c r="F58" s="47"/>
      <c r="G58" s="171"/>
      <c r="H58" s="171"/>
      <c r="I58" s="171"/>
      <c r="J58" s="171"/>
      <c r="R58" s="150"/>
    </row>
    <row r="59" spans="1:18" ht="9.75">
      <c r="A59" s="37"/>
      <c r="B59" s="36"/>
      <c r="C59" s="36"/>
      <c r="D59" s="153"/>
      <c r="E59" s="74"/>
      <c r="F59" s="47"/>
      <c r="G59" s="171"/>
      <c r="H59" s="171"/>
      <c r="I59" s="171"/>
      <c r="J59" s="171"/>
      <c r="R59" s="150"/>
    </row>
    <row r="60" spans="1:18" ht="9.75">
      <c r="A60" s="37"/>
      <c r="B60" s="36"/>
      <c r="C60" s="36"/>
      <c r="D60" s="153"/>
      <c r="E60" s="74"/>
      <c r="F60" s="47"/>
      <c r="G60" s="171"/>
      <c r="H60" s="171"/>
      <c r="I60" s="171"/>
      <c r="J60" s="171"/>
      <c r="R60" s="150"/>
    </row>
    <row r="61" spans="1:18" ht="9.75">
      <c r="A61" s="37"/>
      <c r="B61" s="36"/>
      <c r="C61" s="36"/>
      <c r="D61" s="153"/>
      <c r="E61" s="74"/>
      <c r="F61" s="47"/>
      <c r="G61" s="171"/>
      <c r="H61" s="171"/>
      <c r="I61" s="171"/>
      <c r="J61" s="171"/>
      <c r="R61" s="150"/>
    </row>
    <row r="62" spans="1:18" ht="9.75">
      <c r="A62" s="37"/>
      <c r="B62" s="36"/>
      <c r="C62" s="36"/>
      <c r="D62" s="153"/>
      <c r="E62" s="74"/>
      <c r="F62" s="47"/>
      <c r="G62" s="171"/>
      <c r="H62" s="171"/>
      <c r="I62" s="171"/>
      <c r="J62" s="171"/>
      <c r="R62" s="150"/>
    </row>
    <row r="63" spans="1:18" ht="9.75">
      <c r="A63" s="37"/>
      <c r="B63" s="36"/>
      <c r="C63" s="36"/>
      <c r="D63" s="153"/>
      <c r="E63" s="74"/>
      <c r="F63" s="47"/>
      <c r="G63" s="171"/>
      <c r="H63" s="171"/>
      <c r="I63" s="171"/>
      <c r="J63" s="171"/>
      <c r="R63" s="150"/>
    </row>
    <row r="64" spans="1:18" ht="9.75">
      <c r="A64" s="37"/>
      <c r="B64" s="36"/>
      <c r="C64" s="36"/>
      <c r="D64" s="153"/>
      <c r="E64" s="74"/>
      <c r="F64" s="47"/>
      <c r="G64" s="171"/>
      <c r="H64" s="171"/>
      <c r="I64" s="171"/>
      <c r="J64" s="171"/>
      <c r="R64" s="150"/>
    </row>
    <row r="65" spans="1:18" ht="9.75">
      <c r="A65" s="37"/>
      <c r="B65" s="36"/>
      <c r="C65" s="36"/>
      <c r="D65" s="153"/>
      <c r="E65" s="74"/>
      <c r="F65" s="47"/>
      <c r="G65" s="171"/>
      <c r="H65" s="171"/>
      <c r="I65" s="171"/>
      <c r="J65" s="171"/>
      <c r="R65" s="150"/>
    </row>
    <row r="66" spans="1:18" ht="9.75">
      <c r="A66" s="37"/>
      <c r="B66" s="36"/>
      <c r="C66" s="36"/>
      <c r="D66" s="153"/>
      <c r="E66" s="74"/>
      <c r="F66" s="47"/>
      <c r="G66" s="171"/>
      <c r="H66" s="171"/>
      <c r="I66" s="171"/>
      <c r="J66" s="171"/>
      <c r="R66" s="150"/>
    </row>
    <row r="67" spans="1:18" ht="9.75">
      <c r="A67" s="37"/>
      <c r="B67" s="36"/>
      <c r="C67" s="36"/>
      <c r="D67" s="153"/>
      <c r="E67" s="74"/>
      <c r="F67" s="47"/>
      <c r="G67" s="171"/>
      <c r="H67" s="171"/>
      <c r="I67" s="171"/>
      <c r="J67" s="171"/>
      <c r="R67" s="150"/>
    </row>
    <row r="68" spans="1:18" ht="9.75">
      <c r="A68" s="37"/>
      <c r="B68" s="36"/>
      <c r="C68" s="36"/>
      <c r="D68" s="153"/>
      <c r="E68" s="74"/>
      <c r="F68" s="47"/>
      <c r="G68" s="171"/>
      <c r="H68" s="171"/>
      <c r="I68" s="171"/>
      <c r="J68" s="171"/>
      <c r="R68" s="150"/>
    </row>
    <row r="69" spans="4:18" ht="9.75">
      <c r="D69" s="153"/>
      <c r="E69" s="74"/>
      <c r="F69" s="47"/>
      <c r="G69" s="171"/>
      <c r="H69" s="171"/>
      <c r="I69" s="171"/>
      <c r="J69" s="171"/>
      <c r="R69" s="150"/>
    </row>
    <row r="70" spans="4:18" ht="9.75">
      <c r="D70" s="153"/>
      <c r="E70" s="74"/>
      <c r="F70" s="47"/>
      <c r="G70" s="171"/>
      <c r="H70" s="171"/>
      <c r="I70" s="171"/>
      <c r="J70" s="171"/>
      <c r="R70" s="150"/>
    </row>
    <row r="71" spans="4:18" ht="9.75">
      <c r="D71" s="153"/>
      <c r="E71" s="74"/>
      <c r="F71" s="47"/>
      <c r="G71" s="171"/>
      <c r="H71" s="171"/>
      <c r="I71" s="171"/>
      <c r="J71" s="171"/>
      <c r="R71" s="150"/>
    </row>
    <row r="72" spans="4:18" ht="9.75">
      <c r="D72" s="153"/>
      <c r="E72" s="74"/>
      <c r="F72" s="47"/>
      <c r="G72" s="171"/>
      <c r="H72" s="171"/>
      <c r="I72" s="171"/>
      <c r="J72" s="171"/>
      <c r="R72" s="150"/>
    </row>
    <row r="73" spans="4:18" ht="9.75">
      <c r="D73" s="153"/>
      <c r="E73" s="74"/>
      <c r="F73" s="47"/>
      <c r="G73" s="171"/>
      <c r="H73" s="171"/>
      <c r="I73" s="171"/>
      <c r="J73" s="171"/>
      <c r="R73" s="150"/>
    </row>
    <row r="74" spans="4:18" ht="9.75">
      <c r="D74" s="153"/>
      <c r="E74" s="74"/>
      <c r="F74" s="47"/>
      <c r="G74" s="171"/>
      <c r="H74" s="171"/>
      <c r="I74" s="171"/>
      <c r="J74" s="171"/>
      <c r="R74" s="150"/>
    </row>
    <row r="75" spans="4:18" ht="9.75">
      <c r="D75" s="153"/>
      <c r="E75" s="74"/>
      <c r="F75" s="47"/>
      <c r="G75" s="171"/>
      <c r="H75" s="171"/>
      <c r="I75" s="171"/>
      <c r="J75" s="171"/>
      <c r="R75" s="150"/>
    </row>
    <row r="76" spans="4:18" ht="9.75">
      <c r="D76" s="153"/>
      <c r="E76" s="74"/>
      <c r="F76" s="47"/>
      <c r="G76" s="171"/>
      <c r="H76" s="171"/>
      <c r="I76" s="171"/>
      <c r="J76" s="171"/>
      <c r="R76" s="150"/>
    </row>
    <row r="77" spans="4:18" ht="9.75">
      <c r="D77" s="153"/>
      <c r="E77" s="74"/>
      <c r="F77" s="47"/>
      <c r="G77" s="171"/>
      <c r="H77" s="171"/>
      <c r="I77" s="171"/>
      <c r="J77" s="171"/>
      <c r="R77" s="150"/>
    </row>
    <row r="78" spans="4:18" ht="9.75">
      <c r="D78" s="153"/>
      <c r="E78" s="74"/>
      <c r="F78" s="47"/>
      <c r="G78" s="171"/>
      <c r="H78" s="171"/>
      <c r="I78" s="171"/>
      <c r="J78" s="171"/>
      <c r="R78" s="150"/>
    </row>
    <row r="79" spans="4:18" ht="9.75">
      <c r="D79" s="153"/>
      <c r="E79" s="74"/>
      <c r="F79" s="47"/>
      <c r="G79" s="171"/>
      <c r="H79" s="171"/>
      <c r="I79" s="171"/>
      <c r="J79" s="171"/>
      <c r="R79" s="150"/>
    </row>
    <row r="80" spans="4:18" ht="9.75">
      <c r="D80" s="153"/>
      <c r="E80" s="74"/>
      <c r="F80" s="47"/>
      <c r="G80" s="171"/>
      <c r="H80" s="171"/>
      <c r="I80" s="171"/>
      <c r="J80" s="171"/>
      <c r="R80" s="150"/>
    </row>
    <row r="81" spans="4:18" ht="9.75">
      <c r="D81" s="153"/>
      <c r="E81" s="74"/>
      <c r="F81" s="47"/>
      <c r="G81" s="171"/>
      <c r="H81" s="171"/>
      <c r="I81" s="171"/>
      <c r="J81" s="171"/>
      <c r="R81" s="150"/>
    </row>
    <row r="82" spans="4:18" ht="9.75">
      <c r="D82" s="153"/>
      <c r="E82" s="74"/>
      <c r="F82" s="47"/>
      <c r="G82" s="171"/>
      <c r="H82" s="171"/>
      <c r="I82" s="171"/>
      <c r="J82" s="171"/>
      <c r="R82" s="150"/>
    </row>
    <row r="83" spans="4:18" ht="9.75">
      <c r="D83" s="153"/>
      <c r="E83" s="74"/>
      <c r="F83" s="47"/>
      <c r="G83" s="171"/>
      <c r="H83" s="171"/>
      <c r="I83" s="171"/>
      <c r="J83" s="171"/>
      <c r="R83" s="150"/>
    </row>
    <row r="84" spans="4:18" ht="9.75">
      <c r="D84" s="153"/>
      <c r="E84" s="74"/>
      <c r="F84" s="47"/>
      <c r="G84" s="171"/>
      <c r="H84" s="171"/>
      <c r="I84" s="171"/>
      <c r="J84" s="171"/>
      <c r="R84" s="150"/>
    </row>
    <row r="85" spans="4:18" ht="9.75">
      <c r="D85" s="153"/>
      <c r="E85" s="74"/>
      <c r="F85" s="47"/>
      <c r="G85" s="171"/>
      <c r="H85" s="171"/>
      <c r="I85" s="171"/>
      <c r="J85" s="171"/>
      <c r="R85" s="150"/>
    </row>
    <row r="86" spans="4:18" ht="9.75">
      <c r="D86" s="153"/>
      <c r="E86" s="74"/>
      <c r="F86" s="47"/>
      <c r="G86" s="171"/>
      <c r="H86" s="171"/>
      <c r="I86" s="171"/>
      <c r="J86" s="171"/>
      <c r="R86" s="150"/>
    </row>
    <row r="87" spans="4:18" ht="9.75">
      <c r="D87" s="153"/>
      <c r="E87" s="74"/>
      <c r="F87" s="47"/>
      <c r="G87" s="171"/>
      <c r="H87" s="171"/>
      <c r="I87" s="171"/>
      <c r="J87" s="171"/>
      <c r="R87" s="150"/>
    </row>
    <row r="88" spans="4:18" ht="9.75">
      <c r="D88" s="153"/>
      <c r="E88" s="74"/>
      <c r="F88" s="47"/>
      <c r="G88" s="171"/>
      <c r="H88" s="171"/>
      <c r="I88" s="171"/>
      <c r="J88" s="171"/>
      <c r="R88" s="150"/>
    </row>
    <row r="89" spans="4:18" ht="9.75">
      <c r="D89" s="153"/>
      <c r="E89" s="74"/>
      <c r="F89" s="47"/>
      <c r="G89" s="171"/>
      <c r="H89" s="171"/>
      <c r="I89" s="171"/>
      <c r="J89" s="171"/>
      <c r="R89" s="150"/>
    </row>
    <row r="90" spans="4:18" ht="9.75">
      <c r="D90" s="153"/>
      <c r="E90" s="74"/>
      <c r="F90" s="47"/>
      <c r="G90" s="171"/>
      <c r="H90" s="171"/>
      <c r="I90" s="171"/>
      <c r="J90" s="171"/>
      <c r="R90" s="150"/>
    </row>
    <row r="91" spans="4:18" ht="9.75">
      <c r="D91" s="153"/>
      <c r="E91" s="74"/>
      <c r="F91" s="47"/>
      <c r="G91" s="171"/>
      <c r="H91" s="171"/>
      <c r="I91" s="171"/>
      <c r="J91" s="171"/>
      <c r="R91" s="150"/>
    </row>
    <row r="92" spans="4:18" ht="9.75">
      <c r="D92" s="153"/>
      <c r="E92" s="74"/>
      <c r="F92" s="47"/>
      <c r="G92" s="171"/>
      <c r="H92" s="171"/>
      <c r="I92" s="171"/>
      <c r="J92" s="171"/>
      <c r="R92" s="150"/>
    </row>
    <row r="93" spans="4:18" ht="9.75">
      <c r="D93" s="153"/>
      <c r="E93" s="74"/>
      <c r="F93" s="47"/>
      <c r="G93" s="171"/>
      <c r="H93" s="171"/>
      <c r="I93" s="171"/>
      <c r="J93" s="171"/>
      <c r="R93" s="150"/>
    </row>
    <row r="94" spans="4:18" ht="9.75">
      <c r="D94" s="153"/>
      <c r="E94" s="74"/>
      <c r="F94" s="47"/>
      <c r="G94" s="171"/>
      <c r="H94" s="171"/>
      <c r="I94" s="171"/>
      <c r="J94" s="171"/>
      <c r="R94" s="150"/>
    </row>
    <row r="95" spans="4:18" ht="9.75">
      <c r="D95" s="153"/>
      <c r="E95" s="74"/>
      <c r="F95" s="47"/>
      <c r="G95" s="171"/>
      <c r="H95" s="171"/>
      <c r="I95" s="171"/>
      <c r="J95" s="171"/>
      <c r="R95" s="150"/>
    </row>
    <row r="96" spans="4:18" ht="9.75">
      <c r="D96" s="153"/>
      <c r="E96" s="74"/>
      <c r="F96" s="47"/>
      <c r="G96" s="171"/>
      <c r="H96" s="171"/>
      <c r="I96" s="171"/>
      <c r="J96" s="171"/>
      <c r="R96" s="150"/>
    </row>
    <row r="97" spans="4:18" ht="9.75">
      <c r="D97" s="153"/>
      <c r="E97" s="74"/>
      <c r="F97" s="47"/>
      <c r="G97" s="171"/>
      <c r="H97" s="171"/>
      <c r="I97" s="171"/>
      <c r="J97" s="171"/>
      <c r="R97" s="150"/>
    </row>
    <row r="98" spans="4:18" ht="9.75">
      <c r="D98" s="153"/>
      <c r="E98" s="74"/>
      <c r="F98" s="47"/>
      <c r="G98" s="171"/>
      <c r="H98" s="171"/>
      <c r="I98" s="171"/>
      <c r="J98" s="171"/>
      <c r="R98" s="150"/>
    </row>
    <row r="99" spans="4:18" ht="9.75">
      <c r="D99" s="153"/>
      <c r="E99" s="74"/>
      <c r="F99" s="47"/>
      <c r="G99" s="171"/>
      <c r="H99" s="171"/>
      <c r="I99" s="171"/>
      <c r="J99" s="171"/>
      <c r="R99" s="150"/>
    </row>
    <row r="100" spans="4:18" ht="9.75">
      <c r="D100" s="153"/>
      <c r="E100" s="74"/>
      <c r="F100" s="47"/>
      <c r="G100" s="171"/>
      <c r="H100" s="171"/>
      <c r="I100" s="171"/>
      <c r="J100" s="171"/>
      <c r="R100" s="150"/>
    </row>
    <row r="101" spans="4:18" ht="9.75">
      <c r="D101" s="153"/>
      <c r="E101" s="74"/>
      <c r="F101" s="47"/>
      <c r="G101" s="171"/>
      <c r="H101" s="171"/>
      <c r="I101" s="171"/>
      <c r="J101" s="171"/>
      <c r="R101" s="150"/>
    </row>
    <row r="102" spans="4:18" ht="9.75">
      <c r="D102" s="153"/>
      <c r="E102" s="74"/>
      <c r="F102" s="47"/>
      <c r="G102" s="171"/>
      <c r="H102" s="171"/>
      <c r="I102" s="171"/>
      <c r="J102" s="171"/>
      <c r="R102" s="150"/>
    </row>
    <row r="103" spans="4:18" ht="9.75">
      <c r="D103" s="153"/>
      <c r="E103" s="74"/>
      <c r="F103" s="47"/>
      <c r="G103" s="171"/>
      <c r="H103" s="171"/>
      <c r="I103" s="171"/>
      <c r="J103" s="171"/>
      <c r="R103" s="150"/>
    </row>
    <row r="104" spans="4:18" ht="9.75">
      <c r="D104" s="153"/>
      <c r="E104" s="74"/>
      <c r="F104" s="47"/>
      <c r="G104" s="171"/>
      <c r="H104" s="171"/>
      <c r="I104" s="171"/>
      <c r="J104" s="171"/>
      <c r="R104" s="150"/>
    </row>
    <row r="105" spans="4:18" ht="9.75">
      <c r="D105" s="153"/>
      <c r="E105" s="74"/>
      <c r="F105" s="47"/>
      <c r="G105" s="171"/>
      <c r="H105" s="171"/>
      <c r="I105" s="171"/>
      <c r="J105" s="171"/>
      <c r="R105" s="150"/>
    </row>
    <row r="106" spans="4:18" ht="9.75">
      <c r="D106" s="153"/>
      <c r="E106" s="74"/>
      <c r="F106" s="47"/>
      <c r="G106" s="171"/>
      <c r="H106" s="171"/>
      <c r="I106" s="171"/>
      <c r="J106" s="171"/>
      <c r="R106" s="150"/>
    </row>
    <row r="107" spans="4:18" ht="9.75">
      <c r="D107" s="153"/>
      <c r="E107" s="74"/>
      <c r="F107" s="47"/>
      <c r="G107" s="171"/>
      <c r="H107" s="171"/>
      <c r="I107" s="171"/>
      <c r="J107" s="171"/>
      <c r="R107" s="150"/>
    </row>
    <row r="108" spans="4:18" ht="9.75">
      <c r="D108" s="153"/>
      <c r="E108" s="74"/>
      <c r="F108" s="47"/>
      <c r="G108" s="171"/>
      <c r="H108" s="171"/>
      <c r="I108" s="171"/>
      <c r="J108" s="171"/>
      <c r="R108" s="150"/>
    </row>
    <row r="109" spans="4:18" ht="9.75">
      <c r="D109" s="153"/>
      <c r="E109" s="74"/>
      <c r="F109" s="47"/>
      <c r="G109" s="171"/>
      <c r="H109" s="171"/>
      <c r="I109" s="171"/>
      <c r="J109" s="171"/>
      <c r="R109" s="150"/>
    </row>
    <row r="110" spans="4:18" ht="9.75">
      <c r="D110" s="153"/>
      <c r="E110" s="74"/>
      <c r="F110" s="47"/>
      <c r="G110" s="171"/>
      <c r="H110" s="171"/>
      <c r="I110" s="171"/>
      <c r="J110" s="171"/>
      <c r="R110" s="150"/>
    </row>
    <row r="111" spans="4:18" ht="9.75">
      <c r="D111" s="153"/>
      <c r="E111" s="74"/>
      <c r="F111" s="47"/>
      <c r="G111" s="171"/>
      <c r="H111" s="171"/>
      <c r="I111" s="171"/>
      <c r="J111" s="171"/>
      <c r="R111" s="150"/>
    </row>
    <row r="112" spans="4:18" ht="9.75">
      <c r="D112" s="153"/>
      <c r="E112" s="74"/>
      <c r="F112" s="47"/>
      <c r="G112" s="171"/>
      <c r="H112" s="171"/>
      <c r="I112" s="171"/>
      <c r="J112" s="171"/>
      <c r="R112" s="150"/>
    </row>
    <row r="113" spans="4:18" ht="9.75">
      <c r="D113" s="153"/>
      <c r="E113" s="74"/>
      <c r="F113" s="47"/>
      <c r="G113" s="171"/>
      <c r="H113" s="171"/>
      <c r="I113" s="171"/>
      <c r="J113" s="171"/>
      <c r="R113" s="150"/>
    </row>
    <row r="114" spans="4:18" ht="9.75">
      <c r="D114" s="153"/>
      <c r="E114" s="74"/>
      <c r="F114" s="47"/>
      <c r="G114" s="171"/>
      <c r="H114" s="171"/>
      <c r="I114" s="171"/>
      <c r="J114" s="171"/>
      <c r="R114" s="150"/>
    </row>
    <row r="115" spans="4:18" ht="9.75">
      <c r="D115" s="153"/>
      <c r="E115" s="74"/>
      <c r="F115" s="47"/>
      <c r="G115" s="171"/>
      <c r="H115" s="171"/>
      <c r="I115" s="171"/>
      <c r="J115" s="171"/>
      <c r="R115" s="150"/>
    </row>
    <row r="116" spans="4:18" ht="9.75">
      <c r="D116" s="153"/>
      <c r="E116" s="74"/>
      <c r="F116" s="47"/>
      <c r="G116" s="171"/>
      <c r="H116" s="171"/>
      <c r="I116" s="171"/>
      <c r="J116" s="171"/>
      <c r="R116" s="150"/>
    </row>
    <row r="117" spans="4:18" ht="9.75">
      <c r="D117" s="153"/>
      <c r="E117" s="74"/>
      <c r="F117" s="47"/>
      <c r="G117" s="171"/>
      <c r="H117" s="171"/>
      <c r="I117" s="171"/>
      <c r="J117" s="171"/>
      <c r="R117" s="150"/>
    </row>
    <row r="118" spans="4:18" ht="9.75">
      <c r="D118" s="153"/>
      <c r="E118" s="74"/>
      <c r="F118" s="47"/>
      <c r="G118" s="171"/>
      <c r="H118" s="171"/>
      <c r="I118" s="171"/>
      <c r="J118" s="171"/>
      <c r="R118" s="150"/>
    </row>
    <row r="119" spans="4:18" ht="9.75">
      <c r="D119" s="153"/>
      <c r="E119" s="74"/>
      <c r="F119" s="47"/>
      <c r="G119" s="171"/>
      <c r="H119" s="171"/>
      <c r="I119" s="171"/>
      <c r="J119" s="171"/>
      <c r="R119" s="150"/>
    </row>
    <row r="120" spans="4:18" ht="9.75">
      <c r="D120" s="153"/>
      <c r="E120" s="74"/>
      <c r="F120" s="47"/>
      <c r="G120" s="171"/>
      <c r="H120" s="171"/>
      <c r="I120" s="171"/>
      <c r="J120" s="171"/>
      <c r="R120" s="150"/>
    </row>
    <row r="121" spans="4:18" ht="9.75">
      <c r="D121" s="153"/>
      <c r="E121" s="74"/>
      <c r="F121" s="47"/>
      <c r="G121" s="171"/>
      <c r="H121" s="171"/>
      <c r="I121" s="171"/>
      <c r="J121" s="171"/>
      <c r="R121" s="150"/>
    </row>
    <row r="122" spans="4:18" ht="9.75">
      <c r="D122" s="153"/>
      <c r="E122" s="74"/>
      <c r="F122" s="47"/>
      <c r="G122" s="171"/>
      <c r="H122" s="171"/>
      <c r="I122" s="171"/>
      <c r="J122" s="171"/>
      <c r="R122" s="150"/>
    </row>
    <row r="123" spans="4:18" ht="9.75">
      <c r="D123" s="153"/>
      <c r="E123" s="74"/>
      <c r="F123" s="47"/>
      <c r="G123" s="171"/>
      <c r="H123" s="171"/>
      <c r="I123" s="171"/>
      <c r="J123" s="171"/>
      <c r="R123" s="150"/>
    </row>
    <row r="124" spans="4:18" ht="9.75">
      <c r="D124" s="153"/>
      <c r="E124" s="74"/>
      <c r="F124" s="47"/>
      <c r="G124" s="171"/>
      <c r="H124" s="171"/>
      <c r="I124" s="171"/>
      <c r="J124" s="171"/>
      <c r="R124" s="150"/>
    </row>
    <row r="125" spans="4:18" ht="9.75">
      <c r="D125" s="153"/>
      <c r="E125" s="74"/>
      <c r="F125" s="47"/>
      <c r="G125" s="171"/>
      <c r="H125" s="171"/>
      <c r="I125" s="171"/>
      <c r="J125" s="171"/>
      <c r="R125" s="150"/>
    </row>
    <row r="126" spans="4:18" ht="9.75">
      <c r="D126" s="153"/>
      <c r="E126" s="74"/>
      <c r="F126" s="47"/>
      <c r="G126" s="171"/>
      <c r="H126" s="171"/>
      <c r="I126" s="171"/>
      <c r="J126" s="171"/>
      <c r="R126" s="150"/>
    </row>
    <row r="127" spans="4:18" ht="9.75">
      <c r="D127" s="153"/>
      <c r="E127" s="74"/>
      <c r="F127" s="47"/>
      <c r="G127" s="171"/>
      <c r="H127" s="171"/>
      <c r="I127" s="171"/>
      <c r="J127" s="171"/>
      <c r="R127" s="150"/>
    </row>
    <row r="128" spans="4:18" ht="9.75">
      <c r="D128" s="153"/>
      <c r="E128" s="74"/>
      <c r="F128" s="47"/>
      <c r="G128" s="171"/>
      <c r="H128" s="171"/>
      <c r="I128" s="171"/>
      <c r="J128" s="171"/>
      <c r="R128" s="150"/>
    </row>
    <row r="129" spans="4:18" ht="9.75">
      <c r="D129" s="153"/>
      <c r="E129" s="74"/>
      <c r="F129" s="47"/>
      <c r="G129" s="171"/>
      <c r="H129" s="171"/>
      <c r="I129" s="171"/>
      <c r="J129" s="171"/>
      <c r="R129" s="150"/>
    </row>
    <row r="130" spans="4:18" ht="9.75">
      <c r="D130" s="153"/>
      <c r="E130" s="74"/>
      <c r="F130" s="47"/>
      <c r="G130" s="171"/>
      <c r="H130" s="171"/>
      <c r="I130" s="171"/>
      <c r="J130" s="171"/>
      <c r="R130" s="150"/>
    </row>
    <row r="131" spans="4:18" ht="9.75">
      <c r="D131" s="153"/>
      <c r="E131" s="74"/>
      <c r="F131" s="47"/>
      <c r="G131" s="171"/>
      <c r="H131" s="171"/>
      <c r="I131" s="171"/>
      <c r="J131" s="171"/>
      <c r="R131" s="150"/>
    </row>
    <row r="132" spans="4:18" ht="9.75">
      <c r="D132" s="153"/>
      <c r="E132" s="74"/>
      <c r="F132" s="47"/>
      <c r="G132" s="171"/>
      <c r="H132" s="171"/>
      <c r="I132" s="171"/>
      <c r="J132" s="171"/>
      <c r="R132" s="150"/>
    </row>
    <row r="133" spans="4:18" ht="9.75">
      <c r="D133" s="153"/>
      <c r="E133" s="74"/>
      <c r="F133" s="47"/>
      <c r="G133" s="171"/>
      <c r="H133" s="171"/>
      <c r="I133" s="171"/>
      <c r="J133" s="171"/>
      <c r="R133" s="150"/>
    </row>
  </sheetData>
  <sheetProtection/>
  <printOptions/>
  <pageMargins left="0.17" right="0.17" top="0.19" bottom="0.19" header="0.17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132"/>
  <sheetViews>
    <sheetView zoomScale="115" zoomScaleNormal="115" zoomScalePageLayoutView="0" workbookViewId="0" topLeftCell="B1">
      <selection activeCell="T17" sqref="T17"/>
    </sheetView>
  </sheetViews>
  <sheetFormatPr defaultColWidth="8.88671875" defaultRowHeight="18.75"/>
  <cols>
    <col min="1" max="1" width="1.99609375" style="26" customWidth="1"/>
    <col min="2" max="2" width="8.3359375" style="26" customWidth="1"/>
    <col min="3" max="3" width="14.77734375" style="26" customWidth="1"/>
    <col min="4" max="4" width="1.99609375" style="129" customWidth="1"/>
    <col min="5" max="5" width="14.77734375" style="27" customWidth="1"/>
    <col min="6" max="6" width="8.4453125" style="45" customWidth="1"/>
    <col min="7" max="10" width="3.6640625" style="154" customWidth="1"/>
    <col min="11" max="11" width="3.3359375" style="150" customWidth="1"/>
    <col min="12" max="15" width="3.6640625" style="148" customWidth="1"/>
    <col min="16" max="16" width="8.4453125" style="45" customWidth="1"/>
    <col min="17" max="17" width="14.77734375" style="61" customWidth="1"/>
    <col min="18" max="18" width="1.88671875" style="130" customWidth="1"/>
    <col min="19" max="16384" width="8.88671875" style="26" customWidth="1"/>
  </cols>
  <sheetData>
    <row r="1" ht="16.5" customHeight="1"/>
    <row r="2" ht="16.5" customHeight="1"/>
    <row r="3" spans="1:19" ht="15" customHeight="1">
      <c r="A3" s="28" t="s">
        <v>0</v>
      </c>
      <c r="B3" s="28" t="s">
        <v>26</v>
      </c>
      <c r="C3" s="28" t="s">
        <v>27</v>
      </c>
      <c r="D3" s="108"/>
      <c r="E3" s="72" t="s">
        <v>29</v>
      </c>
      <c r="F3" s="38" t="s">
        <v>28</v>
      </c>
      <c r="G3" s="155"/>
      <c r="H3" s="155"/>
      <c r="I3" s="155"/>
      <c r="J3" s="155"/>
      <c r="K3" s="151"/>
      <c r="L3" s="149"/>
      <c r="M3" s="149"/>
      <c r="N3" s="149"/>
      <c r="O3" s="149"/>
      <c r="P3" s="38" t="s">
        <v>28</v>
      </c>
      <c r="Q3" s="77" t="s">
        <v>29</v>
      </c>
      <c r="R3" s="112"/>
      <c r="S3" s="29"/>
    </row>
    <row r="4" spans="1:19" ht="15" customHeight="1">
      <c r="A4" s="32"/>
      <c r="B4" s="32"/>
      <c r="C4" s="33"/>
      <c r="D4" s="108">
        <v>1</v>
      </c>
      <c r="E4" s="33" t="e">
        <f>_xlfn.IFNA(INDEX($A$4:$C$67,MATCH(D4,$A$4:$A$67,0),3),"")</f>
        <v>#NAME?</v>
      </c>
      <c r="F4" s="75" t="e">
        <f>_xlfn.IFNA(INDEX($A$4:$C$67,MATCH(D4,$A$4:$A$67,0),2),"")</f>
        <v>#NAME?</v>
      </c>
      <c r="G4" s="156"/>
      <c r="H4" s="157"/>
      <c r="I4" s="158"/>
      <c r="J4" s="158"/>
      <c r="K4" s="151"/>
      <c r="L4" s="149"/>
      <c r="M4" s="159"/>
      <c r="N4" s="159"/>
      <c r="O4" s="178"/>
      <c r="P4" s="147" t="e">
        <f>_xlfn.IFNA(INDEX($A$3:$C$66,MATCH(20,$A$3:$A$66,0),2),"")</f>
        <v>#NAME?</v>
      </c>
      <c r="Q4" s="146" t="e">
        <f>_xlfn.IFNA(INDEX($A$3:$C$66,MATCH(20,$A$3:$A$66,0),3),"")</f>
        <v>#NAME?</v>
      </c>
      <c r="R4" s="112">
        <v>20</v>
      </c>
      <c r="S4" s="29"/>
    </row>
    <row r="5" spans="1:19" ht="15" customHeight="1">
      <c r="A5" s="32"/>
      <c r="B5" s="32"/>
      <c r="C5" s="35"/>
      <c r="D5" s="108"/>
      <c r="E5" s="31"/>
      <c r="F5" s="46"/>
      <c r="G5" s="158">
        <v>12</v>
      </c>
      <c r="H5" s="160"/>
      <c r="I5" s="157"/>
      <c r="J5" s="158"/>
      <c r="K5" s="152"/>
      <c r="L5" s="159"/>
      <c r="M5" s="161"/>
      <c r="N5" s="162"/>
      <c r="O5" s="159">
        <v>15</v>
      </c>
      <c r="P5" s="75"/>
      <c r="Q5" s="56"/>
      <c r="R5" s="112"/>
      <c r="S5" s="29"/>
    </row>
    <row r="6" spans="1:19" ht="15" customHeight="1">
      <c r="A6" s="32"/>
      <c r="B6" s="32"/>
      <c r="C6" s="35"/>
      <c r="D6" s="108">
        <f>D4+1</f>
        <v>2</v>
      </c>
      <c r="E6" s="33" t="e">
        <f>_xlfn.IFNA(INDEX($A$4:$C$67,MATCH(D6,$A$4:$A$67,0),3),"")</f>
        <v>#NAME?</v>
      </c>
      <c r="F6" s="75" t="e">
        <f>_xlfn.IFNA(INDEX($A$4:$C$67,MATCH(D6,$A$4:$A$67,0),2),"")</f>
        <v>#NAME?</v>
      </c>
      <c r="G6" s="157"/>
      <c r="H6" s="157"/>
      <c r="I6" s="157"/>
      <c r="J6" s="158"/>
      <c r="K6" s="152"/>
      <c r="L6" s="159"/>
      <c r="M6" s="161"/>
      <c r="N6" s="159"/>
      <c r="O6" s="179"/>
      <c r="P6" s="147" t="e">
        <f>_xlfn.IFNA(INDEX($A$3:$C$66,MATCH(21,$A$3:$A$66,0),2),"")</f>
        <v>#NAME?</v>
      </c>
      <c r="Q6" s="146" t="e">
        <f>_xlfn.IFNA(INDEX($A$3:$C$66,MATCH(21,$A$3:$A$66,0),3),"")</f>
        <v>#NAME?</v>
      </c>
      <c r="R6" s="112">
        <v>21</v>
      </c>
      <c r="S6" s="29"/>
    </row>
    <row r="7" spans="1:19" ht="15" customHeight="1">
      <c r="A7" s="32"/>
      <c r="B7" s="32"/>
      <c r="C7" s="35"/>
      <c r="D7" s="108"/>
      <c r="E7" s="31"/>
      <c r="F7" s="56">
        <v>1</v>
      </c>
      <c r="G7" s="160"/>
      <c r="H7" s="157"/>
      <c r="I7" s="157"/>
      <c r="J7" s="158"/>
      <c r="K7" s="152"/>
      <c r="L7" s="159"/>
      <c r="M7" s="161"/>
      <c r="N7" s="159"/>
      <c r="O7" s="164"/>
      <c r="P7" s="31">
        <v>4</v>
      </c>
      <c r="Q7" s="56"/>
      <c r="R7" s="112"/>
      <c r="S7" s="29"/>
    </row>
    <row r="8" spans="1:19" ht="15" customHeight="1">
      <c r="A8" s="32"/>
      <c r="B8" s="32"/>
      <c r="C8" s="35"/>
      <c r="D8" s="108">
        <f>D6+1</f>
        <v>3</v>
      </c>
      <c r="E8" s="33" t="e">
        <f>_xlfn.IFNA(INDEX($A$4:$C$67,MATCH(D8,$A$4:$A$67,0),3),"")</f>
        <v>#NAME?</v>
      </c>
      <c r="F8" s="75" t="e">
        <f>_xlfn.IFNA(INDEX($A$4:$C$67,MATCH(D8,$A$4:$A$67,0),2),"")</f>
        <v>#NAME?</v>
      </c>
      <c r="G8" s="157"/>
      <c r="H8" s="158">
        <v>23</v>
      </c>
      <c r="I8" s="160"/>
      <c r="J8" s="157"/>
      <c r="K8" s="152"/>
      <c r="L8" s="161"/>
      <c r="M8" s="162"/>
      <c r="N8" s="159">
        <v>27</v>
      </c>
      <c r="O8" s="159"/>
      <c r="P8" s="21" t="e">
        <f>_xlfn.IFNA(INDEX($A$3:$C$66,MATCH(22,$A$3:$A$66,0),2),"")</f>
        <v>#NAME?</v>
      </c>
      <c r="Q8" s="146" t="e">
        <f>_xlfn.IFNA(INDEX($A$3:$C$66,MATCH(22,$A$3:$A$66,0),3),"")</f>
        <v>#NAME?</v>
      </c>
      <c r="R8" s="112">
        <v>22</v>
      </c>
      <c r="S8" s="29"/>
    </row>
    <row r="9" spans="1:19" ht="15" customHeight="1">
      <c r="A9" s="32"/>
      <c r="B9" s="32"/>
      <c r="C9" s="35"/>
      <c r="D9" s="108"/>
      <c r="E9" s="31"/>
      <c r="F9" s="46"/>
      <c r="G9" s="158"/>
      <c r="H9" s="158"/>
      <c r="I9" s="157"/>
      <c r="J9" s="157"/>
      <c r="K9" s="152"/>
      <c r="L9" s="161"/>
      <c r="M9" s="159"/>
      <c r="N9" s="167"/>
      <c r="O9" s="180"/>
      <c r="P9" s="30"/>
      <c r="Q9" s="57"/>
      <c r="R9" s="112"/>
      <c r="S9" s="29"/>
    </row>
    <row r="10" spans="1:19" ht="15" customHeight="1">
      <c r="A10" s="32"/>
      <c r="B10" s="32"/>
      <c r="C10" s="35"/>
      <c r="D10" s="108">
        <f>D8+1</f>
        <v>4</v>
      </c>
      <c r="E10" s="33" t="e">
        <f>_xlfn.IFNA(INDEX($A$4:$C$67,MATCH(D10,$A$4:$A$67,0),3),"")</f>
        <v>#NAME?</v>
      </c>
      <c r="F10" s="75" t="e">
        <f>_xlfn.IFNA(INDEX($A$4:$C$67,MATCH(D10,$A$4:$A$67,0),2),"")</f>
        <v>#NAME?</v>
      </c>
      <c r="G10" s="156"/>
      <c r="H10" s="157"/>
      <c r="I10" s="157"/>
      <c r="J10" s="157"/>
      <c r="K10" s="152"/>
      <c r="L10" s="161"/>
      <c r="M10" s="159"/>
      <c r="N10" s="166"/>
      <c r="O10" s="159"/>
      <c r="P10" s="147" t="e">
        <f>_xlfn.IFNA(INDEX($A$3:$C$66,MATCH(23,$A$3:$A$66,0),2),"")</f>
        <v>#NAME?</v>
      </c>
      <c r="Q10" s="146" t="e">
        <f>_xlfn.IFNA(INDEX($A$3:$C$66,MATCH(23,$A$3:$A$66,0),3),"")</f>
        <v>#NAME?</v>
      </c>
      <c r="R10" s="112">
        <v>23</v>
      </c>
      <c r="S10" s="29"/>
    </row>
    <row r="11" spans="1:19" ht="15" customHeight="1">
      <c r="A11" s="32"/>
      <c r="B11" s="32"/>
      <c r="C11" s="35"/>
      <c r="D11" s="108"/>
      <c r="E11" s="31"/>
      <c r="F11" s="30"/>
      <c r="G11" s="158">
        <v>7</v>
      </c>
      <c r="H11" s="160"/>
      <c r="I11" s="157">
        <v>31</v>
      </c>
      <c r="J11" s="163"/>
      <c r="K11" s="152"/>
      <c r="L11" s="164"/>
      <c r="M11" s="159">
        <v>33</v>
      </c>
      <c r="N11" s="164"/>
      <c r="O11" s="181">
        <v>16</v>
      </c>
      <c r="P11" s="30"/>
      <c r="Q11" s="56"/>
      <c r="R11" s="112"/>
      <c r="S11" s="29"/>
    </row>
    <row r="12" spans="1:19" ht="15" customHeight="1">
      <c r="A12" s="32"/>
      <c r="B12" s="32"/>
      <c r="C12" s="35"/>
      <c r="D12" s="108">
        <f>D10+1</f>
        <v>5</v>
      </c>
      <c r="E12" s="33" t="e">
        <f>_xlfn.IFNA(INDEX($A$4:$C$67,MATCH(D12,$A$4:$A$67,0),3),"")</f>
        <v>#NAME?</v>
      </c>
      <c r="F12" s="75" t="e">
        <f>_xlfn.IFNA(INDEX($A$4:$C$67,MATCH(D12,$A$4:$A$67,0),2),"")</f>
        <v>#NAME?</v>
      </c>
      <c r="G12" s="156"/>
      <c r="H12" s="157"/>
      <c r="I12" s="158"/>
      <c r="J12" s="165"/>
      <c r="K12" s="152"/>
      <c r="L12" s="166"/>
      <c r="M12" s="159"/>
      <c r="N12" s="161"/>
      <c r="O12" s="159"/>
      <c r="P12" s="147" t="e">
        <f>_xlfn.IFNA(INDEX($A$3:$C$66,MATCH(24,$A$3:$A$66,0),2),"")</f>
        <v>#NAME?</v>
      </c>
      <c r="Q12" s="146" t="e">
        <f>_xlfn.IFNA(INDEX($A$3:$C$66,MATCH(24,$A$3:$A$66,0),3),"")</f>
        <v>#NAME?</v>
      </c>
      <c r="R12" s="112">
        <v>24</v>
      </c>
      <c r="S12" s="29"/>
    </row>
    <row r="13" spans="1:19" ht="15" customHeight="1">
      <c r="A13" s="32"/>
      <c r="B13" s="32"/>
      <c r="C13" s="35"/>
      <c r="D13" s="108"/>
      <c r="E13" s="31"/>
      <c r="F13" s="46"/>
      <c r="G13" s="158"/>
      <c r="H13" s="158"/>
      <c r="I13" s="158"/>
      <c r="J13" s="165"/>
      <c r="K13" s="152"/>
      <c r="L13" s="166"/>
      <c r="M13" s="159"/>
      <c r="N13" s="159"/>
      <c r="O13" s="181"/>
      <c r="P13" s="30"/>
      <c r="Q13" s="56"/>
      <c r="R13" s="112"/>
      <c r="S13" s="29"/>
    </row>
    <row r="14" spans="1:19" ht="15" customHeight="1">
      <c r="A14" s="32"/>
      <c r="B14" s="32"/>
      <c r="C14" s="35"/>
      <c r="D14" s="108">
        <f>D12+1</f>
        <v>6</v>
      </c>
      <c r="E14" s="33" t="e">
        <f>_xlfn.IFNA(INDEX($A$4:$C$67,MATCH(D14,$A$4:$A$67,0),3),"")</f>
        <v>#NAME?</v>
      </c>
      <c r="F14" s="75" t="e">
        <f>_xlfn.IFNA(INDEX($A$4:$C$67,MATCH(D14,$A$4:$A$67,0),2),"")</f>
        <v>#NAME?</v>
      </c>
      <c r="G14" s="156"/>
      <c r="H14" s="157"/>
      <c r="I14" s="158"/>
      <c r="J14" s="165"/>
      <c r="K14" s="152"/>
      <c r="L14" s="166"/>
      <c r="M14" s="159"/>
      <c r="N14" s="161"/>
      <c r="O14" s="159"/>
      <c r="P14" s="147" t="e">
        <f>_xlfn.IFNA(INDEX($A$3:$C$66,MATCH(25,$A$3:$A$66,0),2),"")</f>
        <v>#NAME?</v>
      </c>
      <c r="Q14" s="146" t="e">
        <f>_xlfn.IFNA(INDEX($A$3:$C$66,MATCH(25,$A$3:$A$66,0),3),"")</f>
        <v>#NAME?</v>
      </c>
      <c r="R14" s="112">
        <v>25</v>
      </c>
      <c r="S14" s="29"/>
    </row>
    <row r="15" spans="1:19" ht="15" customHeight="1">
      <c r="A15" s="32"/>
      <c r="B15" s="32"/>
      <c r="C15" s="35"/>
      <c r="D15" s="108"/>
      <c r="E15" s="31"/>
      <c r="F15" s="46"/>
      <c r="G15" s="158">
        <v>8</v>
      </c>
      <c r="H15" s="160"/>
      <c r="I15" s="157"/>
      <c r="J15" s="165"/>
      <c r="K15" s="152"/>
      <c r="L15" s="167"/>
      <c r="M15" s="166"/>
      <c r="N15" s="162"/>
      <c r="O15" s="181">
        <v>17</v>
      </c>
      <c r="P15" s="30"/>
      <c r="Q15" s="56"/>
      <c r="R15" s="112"/>
      <c r="S15" s="29"/>
    </row>
    <row r="16" spans="1:19" ht="15" customHeight="1">
      <c r="A16" s="32"/>
      <c r="B16" s="32"/>
      <c r="C16" s="35"/>
      <c r="D16" s="108">
        <f>D14+1</f>
        <v>7</v>
      </c>
      <c r="E16" s="33" t="e">
        <f>_xlfn.IFNA(INDEX($A$4:$C$67,MATCH(D16,$A$4:$A$67,0),3),"")</f>
        <v>#NAME?</v>
      </c>
      <c r="F16" s="75" t="e">
        <f>_xlfn.IFNA(INDEX($A$4:$C$67,MATCH(D16,$A$4:$A$67,0),2),"")</f>
        <v>#NAME?</v>
      </c>
      <c r="G16" s="156"/>
      <c r="H16" s="157"/>
      <c r="I16" s="157"/>
      <c r="J16" s="165"/>
      <c r="K16" s="152"/>
      <c r="L16" s="167"/>
      <c r="M16" s="166"/>
      <c r="N16" s="161"/>
      <c r="O16" s="159"/>
      <c r="P16" s="147" t="e">
        <f>_xlfn.IFNA(INDEX($A$3:$C$66,MATCH(26,$A$3:$A$66,0),2),"")</f>
        <v>#NAME?</v>
      </c>
      <c r="Q16" s="146" t="e">
        <f>_xlfn.IFNA(INDEX($A$3:$C$66,MATCH(26,$A$3:$A$66,0),3),"")</f>
        <v>#NAME?</v>
      </c>
      <c r="R16" s="112">
        <v>26</v>
      </c>
      <c r="S16" s="29"/>
    </row>
    <row r="17" spans="1:19" ht="15" customHeight="1">
      <c r="A17" s="32"/>
      <c r="B17" s="32"/>
      <c r="C17" s="35"/>
      <c r="D17" s="108"/>
      <c r="E17" s="31"/>
      <c r="F17" s="46"/>
      <c r="G17" s="158"/>
      <c r="H17" s="158">
        <v>24</v>
      </c>
      <c r="I17" s="160"/>
      <c r="J17" s="165"/>
      <c r="K17" s="152"/>
      <c r="L17" s="167"/>
      <c r="M17" s="164"/>
      <c r="N17" s="159">
        <v>28</v>
      </c>
      <c r="O17" s="183"/>
      <c r="P17" s="30"/>
      <c r="Q17" s="56"/>
      <c r="R17" s="112"/>
      <c r="S17" s="29"/>
    </row>
    <row r="18" spans="1:19" ht="15" customHeight="1">
      <c r="A18" s="32"/>
      <c r="B18" s="32"/>
      <c r="C18" s="35"/>
      <c r="D18" s="108">
        <f>D16+1</f>
        <v>8</v>
      </c>
      <c r="E18" s="33" t="e">
        <f>_xlfn.IFNA(INDEX($A$4:$C$67,MATCH(D18,$A$4:$A$67,0),3),"")</f>
        <v>#NAME?</v>
      </c>
      <c r="F18" s="75" t="e">
        <f>_xlfn.IFNA(INDEX($A$4:$C$67,MATCH(D18,$A$4:$A$67,0),2),"")</f>
        <v>#NAME?</v>
      </c>
      <c r="G18" s="157"/>
      <c r="H18" s="158"/>
      <c r="I18" s="196"/>
      <c r="J18" s="168"/>
      <c r="K18" s="169">
        <v>37</v>
      </c>
      <c r="L18" s="167"/>
      <c r="M18" s="159"/>
      <c r="N18" s="167"/>
      <c r="O18" s="159"/>
      <c r="P18" s="21" t="e">
        <f>_xlfn.IFNA(INDEX($A$3:$C$66,MATCH(27,$A$3:$A$66,0),2),"")</f>
        <v>#NAME?</v>
      </c>
      <c r="Q18" s="146" t="e">
        <f>_xlfn.IFNA(INDEX($A$3:$C$66,MATCH(27,$A$3:$A$66,0),3),"")</f>
        <v>#NAME?</v>
      </c>
      <c r="R18" s="112">
        <v>27</v>
      </c>
      <c r="S18" s="29"/>
    </row>
    <row r="19" spans="1:19" ht="15" customHeight="1">
      <c r="A19" s="32"/>
      <c r="B19" s="32"/>
      <c r="C19" s="35"/>
      <c r="D19" s="108"/>
      <c r="E19" s="31"/>
      <c r="F19" s="56">
        <v>2</v>
      </c>
      <c r="G19" s="160"/>
      <c r="H19" s="157"/>
      <c r="I19" s="157"/>
      <c r="J19" s="168">
        <v>35</v>
      </c>
      <c r="K19" s="162" t="e">
        <f>_xlfn.IFNA(INDEX($A$3:$C$66,MATCH(20,$A$3:$A$66,0),2),"")</f>
        <v>#NAME?</v>
      </c>
      <c r="L19" s="197" t="e">
        <f>_xlfn.IFNA(INDEX($A$3:$C$66,MATCH(20,$A$3:$A$66,0),3),"")</f>
        <v>#NAME?</v>
      </c>
      <c r="M19" s="159"/>
      <c r="N19" s="166"/>
      <c r="O19" s="162"/>
      <c r="P19" s="50">
        <v>5</v>
      </c>
      <c r="Q19" s="56"/>
      <c r="R19" s="112"/>
      <c r="S19" s="29"/>
    </row>
    <row r="20" spans="1:19" ht="15" customHeight="1">
      <c r="A20" s="32"/>
      <c r="B20" s="32"/>
      <c r="C20" s="35"/>
      <c r="D20" s="108">
        <f>D18+1</f>
        <v>9</v>
      </c>
      <c r="E20" s="33" t="e">
        <f>_xlfn.IFNA(INDEX($A$4:$C$67,MATCH(D20,$A$4:$A$67,0),3),"")</f>
        <v>#NAME?</v>
      </c>
      <c r="F20" s="75" t="e">
        <f>_xlfn.IFNA(INDEX($A$4:$C$67,MATCH(D20,$A$4:$A$67,0),2),"")</f>
        <v>#NAME?</v>
      </c>
      <c r="G20" s="157"/>
      <c r="H20" s="157"/>
      <c r="I20" s="157"/>
      <c r="J20" s="168"/>
      <c r="K20" s="169">
        <v>38</v>
      </c>
      <c r="L20" s="167"/>
      <c r="M20" s="159"/>
      <c r="N20" s="166"/>
      <c r="O20" s="159"/>
      <c r="P20" s="21" t="e">
        <f>_xlfn.IFNA(INDEX($A$3:$C$66,MATCH(28,$A$3:$A$66,0),2),"")</f>
        <v>#NAME?</v>
      </c>
      <c r="Q20" s="146" t="e">
        <f>_xlfn.IFNA(INDEX($A$3:$C$66,MATCH(28,$A$3:$A$66,0),3),"")</f>
        <v>#NAME?</v>
      </c>
      <c r="R20" s="112">
        <v>28</v>
      </c>
      <c r="S20" s="29"/>
    </row>
    <row r="21" spans="1:19" ht="15" customHeight="1">
      <c r="A21" s="32"/>
      <c r="B21" s="32"/>
      <c r="C21" s="35"/>
      <c r="D21" s="108"/>
      <c r="E21" s="31"/>
      <c r="F21" s="46"/>
      <c r="G21" s="158">
        <v>13</v>
      </c>
      <c r="H21" s="163"/>
      <c r="I21" s="157"/>
      <c r="J21" s="168"/>
      <c r="K21" s="152"/>
      <c r="L21" s="167"/>
      <c r="M21" s="159"/>
      <c r="N21" s="164"/>
      <c r="O21" s="159">
        <v>18</v>
      </c>
      <c r="P21" s="30"/>
      <c r="Q21" s="57"/>
      <c r="R21" s="112"/>
      <c r="S21" s="29"/>
    </row>
    <row r="22" spans="1:19" ht="15" customHeight="1">
      <c r="A22" s="32"/>
      <c r="B22" s="32"/>
      <c r="C22" s="35"/>
      <c r="D22" s="108">
        <f>D20+1</f>
        <v>10</v>
      </c>
      <c r="E22" s="33" t="e">
        <f>_xlfn.IFNA(INDEX($A$4:$C$67,MATCH(D22,$A$4:$A$67,0),3),"")</f>
        <v>#NAME?</v>
      </c>
      <c r="F22" s="75" t="e">
        <f>_xlfn.IFNA(INDEX($A$4:$C$67,MATCH(D22,$A$4:$A$67,0),2),"")</f>
        <v>#NAME?</v>
      </c>
      <c r="G22" s="156"/>
      <c r="H22" s="157"/>
      <c r="I22" s="158"/>
      <c r="J22" s="168"/>
      <c r="K22" s="152"/>
      <c r="L22" s="167"/>
      <c r="M22" s="159"/>
      <c r="N22" s="161"/>
      <c r="O22" s="181"/>
      <c r="P22" s="147" t="e">
        <f>_xlfn.IFNA(INDEX($A$3:$C$66,MATCH(29,$A$3:$A$66,0),2),"")</f>
        <v>#NAME?</v>
      </c>
      <c r="Q22" s="146" t="e">
        <f>_xlfn.IFNA(INDEX($A$3:$C$66,MATCH(29,$A$3:$A$66,0),3),"")</f>
        <v>#NAME?</v>
      </c>
      <c r="R22" s="112">
        <v>29</v>
      </c>
      <c r="S22" s="29"/>
    </row>
    <row r="23" spans="1:19" ht="15" customHeight="1">
      <c r="A23" s="32"/>
      <c r="B23" s="32"/>
      <c r="C23" s="35"/>
      <c r="D23" s="108"/>
      <c r="E23" s="31"/>
      <c r="F23" s="30"/>
      <c r="G23" s="158"/>
      <c r="H23" s="158"/>
      <c r="I23" s="158"/>
      <c r="J23" s="168"/>
      <c r="K23" s="152"/>
      <c r="L23" s="167"/>
      <c r="M23" s="159"/>
      <c r="N23" s="159"/>
      <c r="O23" s="159"/>
      <c r="P23" s="30"/>
      <c r="Q23" s="56"/>
      <c r="R23" s="112"/>
      <c r="S23" s="29"/>
    </row>
    <row r="24" spans="1:19" ht="15" customHeight="1">
      <c r="A24" s="32"/>
      <c r="B24" s="32"/>
      <c r="C24" s="35"/>
      <c r="D24" s="108">
        <f>D22+1</f>
        <v>11</v>
      </c>
      <c r="E24" s="33" t="e">
        <f>_xlfn.IFNA(INDEX($A$4:$C$67,MATCH(D24,$A$4:$A$67,0),3),"")</f>
        <v>#NAME?</v>
      </c>
      <c r="F24" s="75" t="e">
        <f>_xlfn.IFNA(INDEX($A$4:$C$67,MATCH(D24,$A$4:$A$67,0),2),"")</f>
        <v>#NAME?</v>
      </c>
      <c r="G24" s="156"/>
      <c r="H24" s="157"/>
      <c r="I24" s="158"/>
      <c r="J24" s="168"/>
      <c r="K24" s="152"/>
      <c r="L24" s="167"/>
      <c r="M24" s="159"/>
      <c r="N24" s="161"/>
      <c r="O24" s="181"/>
      <c r="P24" s="147" t="e">
        <f>_xlfn.IFNA(INDEX($A$3:$C$66,MATCH(30,$A$3:$A$66,0),2),"")</f>
        <v>#NAME?</v>
      </c>
      <c r="Q24" s="146" t="e">
        <f>_xlfn.IFNA(INDEX($A$3:$C$66,MATCH(30,$A$3:$A$66,0),3),"")</f>
        <v>#NAME?</v>
      </c>
      <c r="R24" s="112">
        <v>30</v>
      </c>
      <c r="S24" s="29"/>
    </row>
    <row r="25" spans="1:19" ht="15" customHeight="1">
      <c r="A25" s="32"/>
      <c r="B25" s="32"/>
      <c r="C25" s="35"/>
      <c r="D25" s="108"/>
      <c r="E25" s="31"/>
      <c r="F25" s="46"/>
      <c r="G25" s="158">
        <v>9</v>
      </c>
      <c r="H25" s="160"/>
      <c r="I25" s="157"/>
      <c r="J25" s="158"/>
      <c r="K25" s="189"/>
      <c r="L25" s="159"/>
      <c r="M25" s="161"/>
      <c r="N25" s="162"/>
      <c r="O25" s="159">
        <v>19</v>
      </c>
      <c r="P25" s="30"/>
      <c r="Q25" s="56"/>
      <c r="R25" s="112"/>
      <c r="S25" s="29"/>
    </row>
    <row r="26" spans="1:19" ht="15" customHeight="1">
      <c r="A26" s="32"/>
      <c r="B26" s="32"/>
      <c r="C26" s="35"/>
      <c r="D26" s="108">
        <f>D24+1</f>
        <v>12</v>
      </c>
      <c r="E26" s="33" t="e">
        <f>_xlfn.IFNA(INDEX($A$4:$C$67,MATCH(D26,$A$4:$A$67,0),3),"")</f>
        <v>#NAME?</v>
      </c>
      <c r="F26" s="75" t="e">
        <f>_xlfn.IFNA(INDEX($A$4:$C$67,MATCH(D26,$A$4:$A$67,0),2),"")</f>
        <v>#NAME?</v>
      </c>
      <c r="G26" s="156"/>
      <c r="H26" s="157"/>
      <c r="I26" s="157"/>
      <c r="J26" s="158"/>
      <c r="K26" s="189"/>
      <c r="L26" s="159"/>
      <c r="M26" s="161"/>
      <c r="N26" s="161"/>
      <c r="O26" s="181"/>
      <c r="P26" s="147" t="e">
        <f>_xlfn.IFNA(INDEX($A$3:$C$66,MATCH(31,$A$3:$A$66,0),2),"")</f>
        <v>#NAME?</v>
      </c>
      <c r="Q26" s="146" t="e">
        <f>_xlfn.IFNA(INDEX($A$3:$C$66,MATCH(31,$A$3:$A$66,0),3),"")</f>
        <v>#NAME?</v>
      </c>
      <c r="R26" s="112">
        <v>31</v>
      </c>
      <c r="S26" s="29"/>
    </row>
    <row r="27" spans="1:19" ht="15" customHeight="1">
      <c r="A27" s="32"/>
      <c r="B27" s="32"/>
      <c r="C27" s="35"/>
      <c r="D27" s="108"/>
      <c r="E27" s="31"/>
      <c r="F27" s="46"/>
      <c r="G27" s="158"/>
      <c r="H27" s="158">
        <v>25</v>
      </c>
      <c r="I27" s="160"/>
      <c r="J27" s="157"/>
      <c r="K27" s="189"/>
      <c r="L27" s="161"/>
      <c r="M27" s="162"/>
      <c r="N27" s="159">
        <v>29</v>
      </c>
      <c r="O27" s="159"/>
      <c r="R27" s="129"/>
      <c r="S27" s="29"/>
    </row>
    <row r="28" spans="1:19" ht="15" customHeight="1">
      <c r="A28" s="32"/>
      <c r="B28" s="32"/>
      <c r="C28" s="35"/>
      <c r="D28" s="108">
        <f>D26+1</f>
        <v>13</v>
      </c>
      <c r="E28" s="73" t="e">
        <f>_xlfn.IFNA(INDEX($A$4:$C$67,MATCH(D28,$A$4:$A$67,0),3),"")</f>
        <v>#NAME?</v>
      </c>
      <c r="F28" s="76" t="e">
        <f>_xlfn.IFNA(INDEX($A$4:$C$67,MATCH(D28,$A$4:$A$67,0),2),"")</f>
        <v>#NAME?</v>
      </c>
      <c r="G28" s="198"/>
      <c r="H28" s="158"/>
      <c r="I28" s="157"/>
      <c r="J28" s="157"/>
      <c r="K28" s="189"/>
      <c r="L28" s="161"/>
      <c r="M28" s="161"/>
      <c r="N28" s="161"/>
      <c r="O28" s="181"/>
      <c r="P28" s="147" t="e">
        <f>_xlfn.IFNA(INDEX($A$3:$C$66,MATCH(32,$A$3:$A$66,0),2),"")</f>
        <v>#NAME?</v>
      </c>
      <c r="Q28" s="146" t="e">
        <f>_xlfn.IFNA(INDEX($A$3:$C$66,MATCH(32,$A$3:$A$66,0),3),"")</f>
        <v>#NAME?</v>
      </c>
      <c r="R28" s="108">
        <v>32</v>
      </c>
      <c r="S28" s="29"/>
    </row>
    <row r="29" spans="1:19" ht="15" customHeight="1">
      <c r="A29" s="32"/>
      <c r="B29" s="32"/>
      <c r="C29" s="35"/>
      <c r="D29" s="108"/>
      <c r="E29" s="50"/>
      <c r="F29" s="46"/>
      <c r="G29" s="158">
        <v>10</v>
      </c>
      <c r="H29" s="160"/>
      <c r="I29" s="157"/>
      <c r="J29" s="157"/>
      <c r="K29" s="189"/>
      <c r="L29" s="161"/>
      <c r="M29" s="161"/>
      <c r="N29" s="162"/>
      <c r="O29" s="159">
        <v>20</v>
      </c>
      <c r="R29" s="129"/>
      <c r="S29" s="29"/>
    </row>
    <row r="30" spans="1:19" ht="15" customHeight="1">
      <c r="A30" s="32"/>
      <c r="B30" s="32"/>
      <c r="C30" s="35"/>
      <c r="D30" s="108">
        <f>D28+1</f>
        <v>14</v>
      </c>
      <c r="E30" s="73" t="e">
        <f>_xlfn.IFNA(INDEX($A$4:$C$67,MATCH(D30,$A$4:$A$67,0),3),"")</f>
        <v>#NAME?</v>
      </c>
      <c r="F30" s="76" t="e">
        <f>_xlfn.IFNA(INDEX($A$4:$C$67,MATCH(D30,$A$4:$A$67,0),2),"")</f>
        <v>#NAME?</v>
      </c>
      <c r="G30" s="198"/>
      <c r="H30" s="158"/>
      <c r="I30" s="157"/>
      <c r="J30" s="157"/>
      <c r="K30" s="189"/>
      <c r="L30" s="161"/>
      <c r="M30" s="159"/>
      <c r="N30" s="161"/>
      <c r="O30" s="181"/>
      <c r="P30" s="147" t="e">
        <f>_xlfn.IFNA(INDEX($A$3:$C$66,MATCH(33,$A$3:$A$66,0),2),"")</f>
        <v>#NAME?</v>
      </c>
      <c r="Q30" s="146" t="e">
        <f>_xlfn.IFNA(INDEX($A$3:$C$66,MATCH(33,$A$3:$A$66,0),3),"")</f>
        <v>#NAME?</v>
      </c>
      <c r="R30" s="108">
        <v>33</v>
      </c>
      <c r="S30" s="29"/>
    </row>
    <row r="31" spans="1:19" ht="15" customHeight="1">
      <c r="A31" s="32"/>
      <c r="B31" s="32"/>
      <c r="C31" s="35"/>
      <c r="D31" s="108"/>
      <c r="E31" s="31"/>
      <c r="F31" s="46"/>
      <c r="G31" s="158"/>
      <c r="H31" s="158"/>
      <c r="I31" s="157">
        <v>32</v>
      </c>
      <c r="J31" s="163"/>
      <c r="K31" s="189"/>
      <c r="L31" s="164"/>
      <c r="M31" s="159">
        <v>34</v>
      </c>
      <c r="N31" s="159"/>
      <c r="O31" s="159"/>
      <c r="P31" s="30"/>
      <c r="Q31" s="57"/>
      <c r="R31" s="112"/>
      <c r="S31" s="29"/>
    </row>
    <row r="32" spans="1:19" ht="15" customHeight="1">
      <c r="A32" s="32"/>
      <c r="B32" s="32"/>
      <c r="C32" s="35"/>
      <c r="D32" s="108">
        <f>D30+1</f>
        <v>15</v>
      </c>
      <c r="E32" s="33" t="e">
        <f>_xlfn.IFNA(INDEX($A$4:$C$67,MATCH(D32,$A$4:$A$67,0),3),"")</f>
        <v>#NAME?</v>
      </c>
      <c r="F32" s="75" t="e">
        <f>_xlfn.IFNA(INDEX($A$4:$C$67,MATCH(D32,$A$4:$A$67,0),2),"")</f>
        <v>#NAME?</v>
      </c>
      <c r="G32" s="156"/>
      <c r="H32" s="157"/>
      <c r="I32" s="157"/>
      <c r="J32" s="157"/>
      <c r="K32" s="152"/>
      <c r="L32" s="161"/>
      <c r="M32" s="159"/>
      <c r="N32" s="161"/>
      <c r="O32" s="181"/>
      <c r="P32" s="147" t="e">
        <f>_xlfn.IFNA(INDEX($A$3:$C$66,MATCH(34,$A$3:$A$66,0),2),"")</f>
        <v>#NAME?</v>
      </c>
      <c r="Q32" s="146" t="e">
        <f>_xlfn.IFNA(INDEX($A$3:$C$66,MATCH(34,$A$3:$A$66,0),3),"")</f>
        <v>#NAME?</v>
      </c>
      <c r="R32" s="112">
        <v>34</v>
      </c>
      <c r="S32" s="29"/>
    </row>
    <row r="33" spans="1:19" ht="15" customHeight="1">
      <c r="A33" s="32"/>
      <c r="B33" s="32"/>
      <c r="C33" s="35"/>
      <c r="D33" s="108"/>
      <c r="E33" s="31"/>
      <c r="F33" s="46"/>
      <c r="G33" s="158">
        <v>11</v>
      </c>
      <c r="H33" s="160"/>
      <c r="I33" s="157"/>
      <c r="J33" s="157"/>
      <c r="K33" s="152"/>
      <c r="L33" s="161"/>
      <c r="M33" s="161"/>
      <c r="N33" s="162"/>
      <c r="O33" s="159">
        <v>21</v>
      </c>
      <c r="P33" s="30"/>
      <c r="Q33" s="57"/>
      <c r="R33" s="112"/>
      <c r="S33" s="29"/>
    </row>
    <row r="34" spans="1:19" ht="15" customHeight="1">
      <c r="A34" s="32"/>
      <c r="B34" s="32"/>
      <c r="C34" s="35"/>
      <c r="D34" s="108">
        <v>16</v>
      </c>
      <c r="E34" s="33" t="e">
        <f>_xlfn.IFNA(INDEX($A$4:$C$67,MATCH(D34,$A$4:$A$67,0),3),"")</f>
        <v>#NAME?</v>
      </c>
      <c r="F34" s="75" t="e">
        <f>_xlfn.IFNA(INDEX($A$4:$C$67,MATCH(D34,$A$4:$A$67,0),2),"")</f>
        <v>#NAME?</v>
      </c>
      <c r="G34" s="156"/>
      <c r="H34" s="157"/>
      <c r="I34" s="157"/>
      <c r="J34" s="157"/>
      <c r="K34" s="152"/>
      <c r="L34" s="161"/>
      <c r="M34" s="161"/>
      <c r="N34" s="161"/>
      <c r="O34" s="181"/>
      <c r="P34" s="147" t="e">
        <f>_xlfn.IFNA(INDEX($A$3:$C$66,MATCH(35,$A$3:$A$66,0),2),"")</f>
        <v>#NAME?</v>
      </c>
      <c r="Q34" s="146" t="e">
        <f>_xlfn.IFNA(INDEX($A$3:$C$66,MATCH(35,$A$3:$A$66,0),3),"")</f>
        <v>#NAME?</v>
      </c>
      <c r="R34" s="112">
        <v>35</v>
      </c>
      <c r="S34" s="29"/>
    </row>
    <row r="35" spans="1:19" ht="15" customHeight="1">
      <c r="A35" s="32"/>
      <c r="B35" s="32"/>
      <c r="C35" s="35"/>
      <c r="D35" s="108"/>
      <c r="E35" s="31"/>
      <c r="F35" s="30"/>
      <c r="G35" s="158"/>
      <c r="H35" s="158"/>
      <c r="I35" s="157"/>
      <c r="J35" s="157"/>
      <c r="K35" s="152"/>
      <c r="L35" s="161"/>
      <c r="M35" s="161"/>
      <c r="N35" s="159"/>
      <c r="O35" s="159"/>
      <c r="R35" s="112"/>
      <c r="S35" s="29"/>
    </row>
    <row r="36" spans="1:19" ht="15" customHeight="1">
      <c r="A36" s="32"/>
      <c r="B36" s="32"/>
      <c r="C36" s="35"/>
      <c r="D36" s="132">
        <v>17</v>
      </c>
      <c r="E36" s="33" t="e">
        <f>_xlfn.IFNA(INDEX($A$4:$C$67,MATCH(D36,$A$4:$A$67,0),3),"")</f>
        <v>#NAME?</v>
      </c>
      <c r="F36" s="75" t="e">
        <f>_xlfn.IFNA(INDEX($A$4:$C$67,MATCH(D36,$A$4:$A$67,0),2),"")</f>
        <v>#NAME?</v>
      </c>
      <c r="G36" s="157"/>
      <c r="H36" s="158">
        <v>26</v>
      </c>
      <c r="I36" s="160"/>
      <c r="J36" s="157"/>
      <c r="K36" s="152"/>
      <c r="L36" s="161"/>
      <c r="M36" s="162"/>
      <c r="N36" s="159">
        <v>30</v>
      </c>
      <c r="O36" s="159"/>
      <c r="P36" s="21" t="e">
        <f>_xlfn.IFNA(INDEX($A$3:$C$66,MATCH(36,$A$3:$A$66,0),2),"")</f>
        <v>#NAME?</v>
      </c>
      <c r="Q36" s="146" t="e">
        <f>_xlfn.IFNA(INDEX($A$3:$C$66,MATCH(36,$A$3:$A$66,0),3),"")</f>
        <v>#NAME?</v>
      </c>
      <c r="R36" s="112">
        <v>36</v>
      </c>
      <c r="S36" s="29"/>
    </row>
    <row r="37" spans="1:18" ht="15" customHeight="1">
      <c r="A37" s="32"/>
      <c r="B37" s="32"/>
      <c r="C37" s="35"/>
      <c r="D37" s="133"/>
      <c r="E37" s="74"/>
      <c r="F37" s="66">
        <v>3</v>
      </c>
      <c r="G37" s="192"/>
      <c r="H37" s="194"/>
      <c r="I37" s="171"/>
      <c r="J37" s="171"/>
      <c r="M37" s="186"/>
      <c r="N37" s="186"/>
      <c r="O37" s="187"/>
      <c r="P37" s="94">
        <v>6</v>
      </c>
      <c r="R37" s="112"/>
    </row>
    <row r="38" spans="1:18" ht="15" customHeight="1">
      <c r="A38" s="43"/>
      <c r="B38" s="35"/>
      <c r="C38" s="35"/>
      <c r="D38" s="133">
        <v>18</v>
      </c>
      <c r="E38" s="33" t="e">
        <f>_xlfn.IFNA(INDEX($A$4:$C$67,MATCH(D38,$A$4:$A$67,0),3),"")</f>
        <v>#NAME?</v>
      </c>
      <c r="F38" s="75" t="e">
        <f>_xlfn.IFNA(INDEX($A$4:$C$67,MATCH(D38,$A$4:$A$67,0),2),"")</f>
        <v>#NAME?</v>
      </c>
      <c r="G38" s="193"/>
      <c r="H38" s="194"/>
      <c r="I38" s="171"/>
      <c r="J38" s="171"/>
      <c r="M38" s="186"/>
      <c r="N38" s="186"/>
      <c r="O38" s="159"/>
      <c r="P38" s="21" t="e">
        <f>_xlfn.IFNA(INDEX($A$3:$C$66,MATCH(37,$A$3:$A$66,0),2),"")</f>
        <v>#NAME?</v>
      </c>
      <c r="Q38" s="146" t="e">
        <f>_xlfn.IFNA(INDEX($A$3:$C$66,MATCH(37,$A$3:$A$66,0),3),"")</f>
        <v>#NAME?</v>
      </c>
      <c r="R38" s="112">
        <v>37</v>
      </c>
    </row>
    <row r="39" spans="1:15" ht="15" customHeight="1">
      <c r="A39" s="43"/>
      <c r="B39" s="35"/>
      <c r="C39" s="35"/>
      <c r="D39" s="133"/>
      <c r="E39" s="74"/>
      <c r="F39" s="47"/>
      <c r="G39" s="171">
        <v>14</v>
      </c>
      <c r="H39" s="185"/>
      <c r="I39" s="171"/>
      <c r="J39" s="171"/>
      <c r="M39" s="186"/>
      <c r="N39" s="187"/>
      <c r="O39" s="148">
        <v>22</v>
      </c>
    </row>
    <row r="40" spans="1:18" ht="15" customHeight="1">
      <c r="A40" s="43"/>
      <c r="B40" s="35"/>
      <c r="C40" s="35"/>
      <c r="D40" s="133">
        <v>19</v>
      </c>
      <c r="E40" s="33" t="e">
        <f>_xlfn.IFNA(INDEX($A$4:$C$67,MATCH(D40,$A$4:$A$67,0),3),"")</f>
        <v>#NAME?</v>
      </c>
      <c r="F40" s="75" t="e">
        <f>_xlfn.IFNA(INDEX($A$4:$C$67,MATCH(D40,$A$4:$A$67,0),2),"")</f>
        <v>#NAME?</v>
      </c>
      <c r="G40" s="195"/>
      <c r="H40" s="193"/>
      <c r="I40" s="171"/>
      <c r="J40" s="171"/>
      <c r="N40" s="186"/>
      <c r="O40" s="199"/>
      <c r="P40" s="147" t="e">
        <f>_xlfn.IFNA(INDEX($A$3:$C$66,MATCH(38,$A$3:$A$66,0),2),"")</f>
        <v>#NAME?</v>
      </c>
      <c r="Q40" s="146" t="e">
        <f>_xlfn.IFNA(INDEX($A$3:$C$66,MATCH(38,$A$3:$A$66,0),3),"")</f>
        <v>#NAME?</v>
      </c>
      <c r="R40" s="130">
        <v>38</v>
      </c>
    </row>
    <row r="41" spans="1:10" ht="15" customHeight="1">
      <c r="A41" s="43"/>
      <c r="B41" s="35"/>
      <c r="C41" s="35"/>
      <c r="D41" s="133"/>
      <c r="E41" s="74"/>
      <c r="F41" s="47"/>
      <c r="G41" s="171"/>
      <c r="H41" s="171"/>
      <c r="I41" s="171"/>
      <c r="J41" s="171"/>
    </row>
    <row r="42" spans="1:10" ht="9.75">
      <c r="A42" s="44"/>
      <c r="B42" s="34"/>
      <c r="C42" s="34"/>
      <c r="D42" s="133"/>
      <c r="E42" s="74"/>
      <c r="F42" s="47"/>
      <c r="G42" s="171"/>
      <c r="H42" s="171"/>
      <c r="I42" s="171"/>
      <c r="J42" s="171"/>
    </row>
    <row r="43" spans="1:10" ht="9.75">
      <c r="A43" s="44"/>
      <c r="B43" s="34"/>
      <c r="C43" s="34"/>
      <c r="D43" s="133"/>
      <c r="E43" s="74"/>
      <c r="F43" s="47"/>
      <c r="G43" s="171"/>
      <c r="H43" s="171"/>
      <c r="I43" s="171"/>
      <c r="J43" s="171"/>
    </row>
    <row r="44" spans="1:10" ht="9.75">
      <c r="A44" s="44"/>
      <c r="B44" s="34"/>
      <c r="C44" s="34"/>
      <c r="D44" s="133"/>
      <c r="E44" s="74"/>
      <c r="F44" s="47"/>
      <c r="G44" s="171"/>
      <c r="H44" s="171"/>
      <c r="I44" s="171"/>
      <c r="J44" s="171"/>
    </row>
    <row r="45" spans="1:10" ht="9.75">
      <c r="A45" s="44"/>
      <c r="B45" s="34"/>
      <c r="C45" s="34"/>
      <c r="D45" s="133"/>
      <c r="E45" s="74"/>
      <c r="F45" s="47"/>
      <c r="G45" s="171"/>
      <c r="H45" s="171"/>
      <c r="I45" s="171"/>
      <c r="J45" s="171"/>
    </row>
    <row r="46" spans="1:10" ht="9.75">
      <c r="A46" s="44"/>
      <c r="B46" s="34"/>
      <c r="C46" s="34"/>
      <c r="D46" s="133"/>
      <c r="E46" s="74"/>
      <c r="F46" s="47"/>
      <c r="G46" s="171"/>
      <c r="H46" s="171"/>
      <c r="I46" s="171"/>
      <c r="J46" s="171"/>
    </row>
    <row r="47" spans="1:10" ht="9.75">
      <c r="A47" s="44"/>
      <c r="B47" s="34"/>
      <c r="C47" s="34"/>
      <c r="D47" s="133"/>
      <c r="E47" s="74"/>
      <c r="F47" s="47"/>
      <c r="G47" s="171"/>
      <c r="H47" s="171"/>
      <c r="I47" s="171"/>
      <c r="J47" s="171"/>
    </row>
    <row r="48" spans="1:18" ht="9.75">
      <c r="A48" s="44"/>
      <c r="B48" s="34"/>
      <c r="C48" s="34"/>
      <c r="D48" s="133"/>
      <c r="E48" s="74"/>
      <c r="F48" s="47"/>
      <c r="G48" s="171"/>
      <c r="H48" s="171"/>
      <c r="I48" s="171"/>
      <c r="J48" s="171"/>
      <c r="R48" s="129"/>
    </row>
    <row r="49" spans="1:18" ht="9.75">
      <c r="A49" s="44"/>
      <c r="B49" s="34"/>
      <c r="C49" s="34"/>
      <c r="D49" s="133"/>
      <c r="E49" s="74"/>
      <c r="F49" s="47"/>
      <c r="G49" s="171"/>
      <c r="H49" s="171"/>
      <c r="I49" s="171"/>
      <c r="J49" s="171"/>
      <c r="R49" s="129"/>
    </row>
    <row r="50" spans="1:18" ht="9.75">
      <c r="A50" s="44"/>
      <c r="B50" s="34"/>
      <c r="C50" s="34"/>
      <c r="D50" s="133"/>
      <c r="E50" s="74"/>
      <c r="F50" s="47"/>
      <c r="G50" s="171"/>
      <c r="H50" s="171"/>
      <c r="I50" s="171"/>
      <c r="J50" s="171"/>
      <c r="R50" s="129"/>
    </row>
    <row r="51" spans="1:18" ht="9.75">
      <c r="A51" s="44"/>
      <c r="B51" s="34"/>
      <c r="C51" s="34"/>
      <c r="D51" s="133"/>
      <c r="E51" s="74"/>
      <c r="F51" s="47"/>
      <c r="G51" s="171"/>
      <c r="H51" s="171"/>
      <c r="I51" s="171"/>
      <c r="J51" s="171"/>
      <c r="R51" s="129"/>
    </row>
    <row r="52" spans="1:18" ht="9.75">
      <c r="A52" s="37"/>
      <c r="B52" s="36"/>
      <c r="C52" s="36"/>
      <c r="D52" s="133"/>
      <c r="E52" s="74"/>
      <c r="F52" s="47"/>
      <c r="G52" s="171"/>
      <c r="H52" s="171"/>
      <c r="I52" s="171"/>
      <c r="J52" s="171"/>
      <c r="R52" s="129"/>
    </row>
    <row r="53" spans="1:18" ht="9.75">
      <c r="A53" s="37"/>
      <c r="B53" s="36"/>
      <c r="C53" s="36"/>
      <c r="D53" s="133"/>
      <c r="E53" s="74"/>
      <c r="F53" s="47"/>
      <c r="G53" s="171"/>
      <c r="H53" s="171"/>
      <c r="I53" s="171"/>
      <c r="J53" s="171"/>
      <c r="R53" s="129"/>
    </row>
    <row r="54" spans="1:18" ht="9.75">
      <c r="A54" s="37"/>
      <c r="B54" s="36"/>
      <c r="C54" s="36"/>
      <c r="D54" s="133"/>
      <c r="E54" s="74"/>
      <c r="F54" s="47"/>
      <c r="G54" s="171"/>
      <c r="H54" s="171"/>
      <c r="I54" s="171"/>
      <c r="J54" s="171"/>
      <c r="R54" s="129"/>
    </row>
    <row r="55" spans="1:18" ht="9.75">
      <c r="A55" s="37"/>
      <c r="B55" s="36"/>
      <c r="C55" s="36"/>
      <c r="D55" s="133"/>
      <c r="E55" s="74"/>
      <c r="F55" s="47"/>
      <c r="G55" s="171"/>
      <c r="H55" s="171"/>
      <c r="I55" s="171"/>
      <c r="J55" s="171"/>
      <c r="R55" s="129"/>
    </row>
    <row r="56" spans="1:18" ht="9.75">
      <c r="A56" s="37"/>
      <c r="B56" s="36"/>
      <c r="C56" s="36"/>
      <c r="D56" s="133"/>
      <c r="E56" s="74"/>
      <c r="F56" s="47"/>
      <c r="G56" s="171"/>
      <c r="H56" s="171"/>
      <c r="I56" s="171"/>
      <c r="J56" s="171"/>
      <c r="R56" s="129"/>
    </row>
    <row r="57" spans="1:18" ht="9.75">
      <c r="A57" s="37"/>
      <c r="B57" s="36"/>
      <c r="C57" s="36"/>
      <c r="D57" s="133"/>
      <c r="E57" s="74"/>
      <c r="F57" s="47"/>
      <c r="G57" s="171"/>
      <c r="H57" s="171"/>
      <c r="I57" s="171"/>
      <c r="J57" s="171"/>
      <c r="R57" s="129"/>
    </row>
    <row r="58" spans="1:18" ht="9.75">
      <c r="A58" s="37"/>
      <c r="B58" s="36"/>
      <c r="C58" s="36"/>
      <c r="D58" s="133"/>
      <c r="E58" s="74"/>
      <c r="F58" s="47"/>
      <c r="G58" s="171"/>
      <c r="H58" s="171"/>
      <c r="I58" s="171"/>
      <c r="J58" s="171"/>
      <c r="R58" s="129"/>
    </row>
    <row r="59" spans="1:18" ht="9.75">
      <c r="A59" s="37"/>
      <c r="B59" s="36"/>
      <c r="C59" s="36"/>
      <c r="D59" s="133"/>
      <c r="E59" s="74"/>
      <c r="F59" s="47"/>
      <c r="G59" s="171"/>
      <c r="H59" s="171"/>
      <c r="I59" s="171"/>
      <c r="J59" s="171"/>
      <c r="R59" s="129"/>
    </row>
    <row r="60" spans="1:18" ht="9.75">
      <c r="A60" s="37"/>
      <c r="B60" s="36"/>
      <c r="C60" s="36"/>
      <c r="D60" s="133"/>
      <c r="E60" s="74"/>
      <c r="F60" s="47"/>
      <c r="G60" s="171"/>
      <c r="H60" s="171"/>
      <c r="I60" s="171"/>
      <c r="J60" s="171"/>
      <c r="R60" s="129"/>
    </row>
    <row r="61" spans="1:18" ht="9.75">
      <c r="A61" s="37"/>
      <c r="B61" s="36"/>
      <c r="C61" s="36"/>
      <c r="D61" s="133"/>
      <c r="E61" s="74"/>
      <c r="F61" s="47"/>
      <c r="G61" s="171"/>
      <c r="H61" s="171"/>
      <c r="I61" s="171"/>
      <c r="J61" s="171"/>
      <c r="R61" s="129"/>
    </row>
    <row r="62" spans="1:18" ht="9.75">
      <c r="A62" s="37"/>
      <c r="B62" s="36"/>
      <c r="C62" s="36"/>
      <c r="D62" s="133"/>
      <c r="E62" s="74"/>
      <c r="F62" s="47"/>
      <c r="G62" s="171"/>
      <c r="H62" s="171"/>
      <c r="I62" s="171"/>
      <c r="J62" s="171"/>
      <c r="R62" s="129"/>
    </row>
    <row r="63" spans="1:18" ht="9.75">
      <c r="A63" s="37"/>
      <c r="B63" s="36"/>
      <c r="C63" s="36"/>
      <c r="D63" s="133"/>
      <c r="E63" s="74"/>
      <c r="F63" s="47"/>
      <c r="G63" s="171"/>
      <c r="H63" s="171"/>
      <c r="I63" s="171"/>
      <c r="J63" s="171"/>
      <c r="R63" s="129"/>
    </row>
    <row r="64" spans="1:18" ht="9.75">
      <c r="A64" s="37"/>
      <c r="B64" s="36"/>
      <c r="C64" s="36"/>
      <c r="D64" s="133"/>
      <c r="E64" s="74"/>
      <c r="F64" s="47"/>
      <c r="G64" s="171"/>
      <c r="H64" s="171"/>
      <c r="I64" s="171"/>
      <c r="J64" s="171"/>
      <c r="R64" s="129"/>
    </row>
    <row r="65" spans="1:18" ht="9.75">
      <c r="A65" s="37"/>
      <c r="B65" s="36"/>
      <c r="C65" s="36"/>
      <c r="D65" s="133"/>
      <c r="E65" s="74"/>
      <c r="F65" s="47"/>
      <c r="G65" s="171"/>
      <c r="H65" s="171"/>
      <c r="I65" s="171"/>
      <c r="J65" s="171"/>
      <c r="R65" s="129"/>
    </row>
    <row r="66" spans="1:18" ht="9.75">
      <c r="A66" s="37"/>
      <c r="B66" s="36"/>
      <c r="C66" s="36"/>
      <c r="D66" s="133"/>
      <c r="E66" s="74"/>
      <c r="F66" s="47"/>
      <c r="G66" s="171"/>
      <c r="H66" s="171"/>
      <c r="I66" s="171"/>
      <c r="J66" s="171"/>
      <c r="R66" s="129"/>
    </row>
    <row r="67" spans="1:18" ht="9.75">
      <c r="A67" s="37"/>
      <c r="B67" s="36"/>
      <c r="C67" s="36"/>
      <c r="D67" s="133"/>
      <c r="E67" s="74"/>
      <c r="F67" s="47"/>
      <c r="G67" s="171"/>
      <c r="H67" s="171"/>
      <c r="I67" s="171"/>
      <c r="J67" s="171"/>
      <c r="R67" s="129"/>
    </row>
    <row r="68" spans="4:18" ht="9.75">
      <c r="D68" s="133"/>
      <c r="E68" s="74"/>
      <c r="F68" s="47"/>
      <c r="G68" s="171"/>
      <c r="H68" s="171"/>
      <c r="I68" s="171"/>
      <c r="J68" s="171"/>
      <c r="R68" s="129"/>
    </row>
    <row r="69" spans="4:18" ht="9.75">
      <c r="D69" s="133"/>
      <c r="E69" s="74"/>
      <c r="F69" s="47"/>
      <c r="G69" s="171"/>
      <c r="H69" s="171"/>
      <c r="I69" s="171"/>
      <c r="J69" s="171"/>
      <c r="R69" s="129"/>
    </row>
    <row r="70" spans="4:18" ht="9.75">
      <c r="D70" s="133"/>
      <c r="E70" s="74"/>
      <c r="F70" s="47"/>
      <c r="G70" s="171"/>
      <c r="H70" s="171"/>
      <c r="I70" s="171"/>
      <c r="J70" s="171"/>
      <c r="R70" s="129"/>
    </row>
    <row r="71" spans="4:18" ht="9.75">
      <c r="D71" s="133"/>
      <c r="E71" s="74"/>
      <c r="F71" s="47"/>
      <c r="G71" s="171"/>
      <c r="H71" s="171"/>
      <c r="I71" s="171"/>
      <c r="J71" s="171"/>
      <c r="R71" s="129"/>
    </row>
    <row r="72" spans="4:18" ht="9.75">
      <c r="D72" s="133"/>
      <c r="E72" s="74"/>
      <c r="F72" s="47"/>
      <c r="G72" s="171"/>
      <c r="H72" s="171"/>
      <c r="I72" s="171"/>
      <c r="J72" s="171"/>
      <c r="R72" s="129"/>
    </row>
    <row r="73" spans="4:18" ht="9.75">
      <c r="D73" s="133"/>
      <c r="E73" s="74"/>
      <c r="F73" s="47"/>
      <c r="G73" s="171"/>
      <c r="H73" s="171"/>
      <c r="I73" s="171"/>
      <c r="J73" s="171"/>
      <c r="R73" s="129"/>
    </row>
    <row r="74" spans="4:18" ht="9.75">
      <c r="D74" s="133"/>
      <c r="E74" s="74"/>
      <c r="F74" s="47"/>
      <c r="G74" s="171"/>
      <c r="H74" s="171"/>
      <c r="I74" s="171"/>
      <c r="J74" s="171"/>
      <c r="R74" s="129"/>
    </row>
    <row r="75" spans="4:18" ht="9.75">
      <c r="D75" s="133"/>
      <c r="E75" s="74"/>
      <c r="F75" s="47"/>
      <c r="G75" s="171"/>
      <c r="H75" s="171"/>
      <c r="I75" s="171"/>
      <c r="J75" s="171"/>
      <c r="R75" s="129"/>
    </row>
    <row r="76" spans="4:18" ht="9.75">
      <c r="D76" s="133"/>
      <c r="E76" s="74"/>
      <c r="F76" s="47"/>
      <c r="G76" s="171"/>
      <c r="H76" s="171"/>
      <c r="I76" s="171"/>
      <c r="J76" s="171"/>
      <c r="R76" s="129"/>
    </row>
    <row r="77" spans="4:18" ht="9.75">
      <c r="D77" s="133"/>
      <c r="E77" s="74"/>
      <c r="F77" s="47"/>
      <c r="G77" s="171"/>
      <c r="H77" s="171"/>
      <c r="I77" s="171"/>
      <c r="J77" s="171"/>
      <c r="R77" s="129"/>
    </row>
    <row r="78" spans="4:18" ht="9.75">
      <c r="D78" s="133"/>
      <c r="E78" s="74"/>
      <c r="F78" s="47"/>
      <c r="G78" s="171"/>
      <c r="H78" s="171"/>
      <c r="I78" s="171"/>
      <c r="J78" s="171"/>
      <c r="R78" s="129"/>
    </row>
    <row r="79" spans="4:18" ht="9.75">
      <c r="D79" s="133"/>
      <c r="E79" s="74"/>
      <c r="F79" s="47"/>
      <c r="G79" s="171"/>
      <c r="H79" s="171"/>
      <c r="I79" s="171"/>
      <c r="J79" s="171"/>
      <c r="R79" s="129"/>
    </row>
    <row r="80" spans="4:18" ht="9.75">
      <c r="D80" s="133"/>
      <c r="E80" s="74"/>
      <c r="F80" s="47"/>
      <c r="G80" s="171"/>
      <c r="H80" s="171"/>
      <c r="I80" s="171"/>
      <c r="J80" s="171"/>
      <c r="R80" s="129"/>
    </row>
    <row r="81" spans="4:18" ht="9.75">
      <c r="D81" s="133"/>
      <c r="E81" s="74"/>
      <c r="F81" s="47"/>
      <c r="G81" s="171"/>
      <c r="H81" s="171"/>
      <c r="I81" s="171"/>
      <c r="J81" s="171"/>
      <c r="R81" s="129"/>
    </row>
    <row r="82" spans="4:18" ht="9.75">
      <c r="D82" s="133"/>
      <c r="E82" s="74"/>
      <c r="F82" s="47"/>
      <c r="G82" s="171"/>
      <c r="H82" s="171"/>
      <c r="I82" s="171"/>
      <c r="J82" s="171"/>
      <c r="R82" s="129"/>
    </row>
    <row r="83" spans="4:18" ht="9.75">
      <c r="D83" s="133"/>
      <c r="E83" s="74"/>
      <c r="F83" s="47"/>
      <c r="G83" s="171"/>
      <c r="H83" s="171"/>
      <c r="I83" s="171"/>
      <c r="J83" s="171"/>
      <c r="R83" s="129"/>
    </row>
    <row r="84" spans="4:18" ht="9.75">
      <c r="D84" s="133"/>
      <c r="E84" s="74"/>
      <c r="F84" s="47"/>
      <c r="G84" s="171"/>
      <c r="H84" s="171"/>
      <c r="I84" s="171"/>
      <c r="J84" s="171"/>
      <c r="R84" s="129"/>
    </row>
    <row r="85" spans="4:18" ht="9.75">
      <c r="D85" s="133"/>
      <c r="E85" s="74"/>
      <c r="F85" s="47"/>
      <c r="G85" s="171"/>
      <c r="H85" s="171"/>
      <c r="I85" s="171"/>
      <c r="J85" s="171"/>
      <c r="R85" s="129"/>
    </row>
    <row r="86" spans="4:18" ht="9.75">
      <c r="D86" s="133"/>
      <c r="E86" s="74"/>
      <c r="F86" s="47"/>
      <c r="G86" s="171"/>
      <c r="H86" s="171"/>
      <c r="I86" s="171"/>
      <c r="J86" s="171"/>
      <c r="R86" s="129"/>
    </row>
    <row r="87" spans="4:18" ht="9.75">
      <c r="D87" s="133"/>
      <c r="E87" s="74"/>
      <c r="F87" s="47"/>
      <c r="G87" s="171"/>
      <c r="H87" s="171"/>
      <c r="I87" s="171"/>
      <c r="J87" s="171"/>
      <c r="R87" s="129"/>
    </row>
    <row r="88" spans="4:18" ht="9.75">
      <c r="D88" s="133"/>
      <c r="E88" s="74"/>
      <c r="F88" s="47"/>
      <c r="G88" s="171"/>
      <c r="H88" s="171"/>
      <c r="I88" s="171"/>
      <c r="J88" s="171"/>
      <c r="R88" s="129"/>
    </row>
    <row r="89" spans="4:18" ht="9.75">
      <c r="D89" s="133"/>
      <c r="E89" s="74"/>
      <c r="F89" s="47"/>
      <c r="G89" s="171"/>
      <c r="H89" s="171"/>
      <c r="I89" s="171"/>
      <c r="J89" s="171"/>
      <c r="R89" s="129"/>
    </row>
    <row r="90" spans="4:18" ht="9.75">
      <c r="D90" s="133"/>
      <c r="E90" s="74"/>
      <c r="F90" s="47"/>
      <c r="G90" s="171"/>
      <c r="H90" s="171"/>
      <c r="I90" s="171"/>
      <c r="J90" s="171"/>
      <c r="R90" s="129"/>
    </row>
    <row r="91" spans="4:18" ht="9.75">
      <c r="D91" s="133"/>
      <c r="E91" s="74"/>
      <c r="F91" s="47"/>
      <c r="G91" s="171"/>
      <c r="H91" s="171"/>
      <c r="I91" s="171"/>
      <c r="J91" s="171"/>
      <c r="R91" s="129"/>
    </row>
    <row r="92" spans="4:18" ht="9.75">
      <c r="D92" s="133"/>
      <c r="E92" s="74"/>
      <c r="F92" s="47"/>
      <c r="G92" s="171"/>
      <c r="H92" s="171"/>
      <c r="I92" s="171"/>
      <c r="J92" s="171"/>
      <c r="R92" s="129"/>
    </row>
    <row r="93" spans="4:18" ht="9.75">
      <c r="D93" s="133"/>
      <c r="E93" s="74"/>
      <c r="F93" s="47"/>
      <c r="G93" s="171"/>
      <c r="H93" s="171"/>
      <c r="I93" s="171"/>
      <c r="J93" s="171"/>
      <c r="R93" s="129"/>
    </row>
    <row r="94" spans="4:18" ht="9.75">
      <c r="D94" s="133"/>
      <c r="E94" s="74"/>
      <c r="F94" s="47"/>
      <c r="G94" s="171"/>
      <c r="H94" s="171"/>
      <c r="I94" s="171"/>
      <c r="J94" s="171"/>
      <c r="R94" s="129"/>
    </row>
    <row r="95" spans="4:18" ht="9.75">
      <c r="D95" s="133"/>
      <c r="E95" s="74"/>
      <c r="F95" s="47"/>
      <c r="G95" s="171"/>
      <c r="H95" s="171"/>
      <c r="I95" s="171"/>
      <c r="J95" s="171"/>
      <c r="R95" s="129"/>
    </row>
    <row r="96" spans="4:18" ht="9.75">
      <c r="D96" s="133"/>
      <c r="E96" s="74"/>
      <c r="F96" s="47"/>
      <c r="G96" s="171"/>
      <c r="H96" s="171"/>
      <c r="I96" s="171"/>
      <c r="J96" s="171"/>
      <c r="R96" s="129"/>
    </row>
    <row r="97" spans="4:18" ht="9.75">
      <c r="D97" s="133"/>
      <c r="E97" s="74"/>
      <c r="F97" s="47"/>
      <c r="G97" s="171"/>
      <c r="H97" s="171"/>
      <c r="I97" s="171"/>
      <c r="J97" s="171"/>
      <c r="R97" s="129"/>
    </row>
    <row r="98" spans="4:18" ht="9.75">
      <c r="D98" s="133"/>
      <c r="E98" s="74"/>
      <c r="F98" s="47"/>
      <c r="G98" s="171"/>
      <c r="H98" s="171"/>
      <c r="I98" s="171"/>
      <c r="J98" s="171"/>
      <c r="R98" s="129"/>
    </row>
    <row r="99" spans="4:18" ht="9.75">
      <c r="D99" s="133"/>
      <c r="E99" s="74"/>
      <c r="F99" s="47"/>
      <c r="G99" s="171"/>
      <c r="H99" s="171"/>
      <c r="I99" s="171"/>
      <c r="J99" s="171"/>
      <c r="R99" s="129"/>
    </row>
    <row r="100" spans="4:18" ht="9.75">
      <c r="D100" s="133"/>
      <c r="E100" s="74"/>
      <c r="F100" s="47"/>
      <c r="G100" s="171"/>
      <c r="H100" s="171"/>
      <c r="I100" s="171"/>
      <c r="J100" s="171"/>
      <c r="R100" s="129"/>
    </row>
    <row r="101" spans="4:18" ht="9.75">
      <c r="D101" s="133"/>
      <c r="E101" s="74"/>
      <c r="F101" s="47"/>
      <c r="G101" s="171"/>
      <c r="H101" s="171"/>
      <c r="I101" s="171"/>
      <c r="J101" s="171"/>
      <c r="R101" s="129"/>
    </row>
    <row r="102" spans="4:18" ht="9.75">
      <c r="D102" s="133"/>
      <c r="E102" s="74"/>
      <c r="F102" s="47"/>
      <c r="G102" s="171"/>
      <c r="H102" s="171"/>
      <c r="I102" s="171"/>
      <c r="J102" s="171"/>
      <c r="R102" s="129"/>
    </row>
    <row r="103" spans="4:18" ht="9.75">
      <c r="D103" s="133"/>
      <c r="E103" s="74"/>
      <c r="F103" s="47"/>
      <c r="G103" s="171"/>
      <c r="H103" s="171"/>
      <c r="I103" s="171"/>
      <c r="J103" s="171"/>
      <c r="R103" s="129"/>
    </row>
    <row r="104" spans="4:18" ht="9.75">
      <c r="D104" s="133"/>
      <c r="E104" s="74"/>
      <c r="F104" s="47"/>
      <c r="G104" s="171"/>
      <c r="H104" s="171"/>
      <c r="I104" s="171"/>
      <c r="J104" s="171"/>
      <c r="R104" s="129"/>
    </row>
    <row r="105" spans="4:18" ht="9.75">
      <c r="D105" s="133"/>
      <c r="E105" s="74"/>
      <c r="F105" s="47"/>
      <c r="G105" s="171"/>
      <c r="H105" s="171"/>
      <c r="I105" s="171"/>
      <c r="J105" s="171"/>
      <c r="R105" s="129"/>
    </row>
    <row r="106" spans="4:18" ht="9.75">
      <c r="D106" s="133"/>
      <c r="E106" s="74"/>
      <c r="F106" s="47"/>
      <c r="G106" s="171"/>
      <c r="H106" s="171"/>
      <c r="I106" s="171"/>
      <c r="J106" s="171"/>
      <c r="R106" s="129"/>
    </row>
    <row r="107" spans="4:18" ht="9.75">
      <c r="D107" s="133"/>
      <c r="E107" s="74"/>
      <c r="F107" s="47"/>
      <c r="G107" s="171"/>
      <c r="H107" s="171"/>
      <c r="I107" s="171"/>
      <c r="J107" s="171"/>
      <c r="R107" s="129"/>
    </row>
    <row r="108" spans="4:18" ht="9.75">
      <c r="D108" s="133"/>
      <c r="E108" s="74"/>
      <c r="F108" s="47"/>
      <c r="G108" s="171"/>
      <c r="H108" s="171"/>
      <c r="I108" s="171"/>
      <c r="J108" s="171"/>
      <c r="R108" s="129"/>
    </row>
    <row r="109" spans="4:18" ht="9.75">
      <c r="D109" s="133"/>
      <c r="E109" s="74"/>
      <c r="F109" s="47"/>
      <c r="G109" s="171"/>
      <c r="H109" s="171"/>
      <c r="I109" s="171"/>
      <c r="J109" s="171"/>
      <c r="R109" s="129"/>
    </row>
    <row r="110" spans="4:18" ht="9.75">
      <c r="D110" s="133"/>
      <c r="E110" s="74"/>
      <c r="F110" s="47"/>
      <c r="G110" s="171"/>
      <c r="H110" s="171"/>
      <c r="I110" s="171"/>
      <c r="J110" s="171"/>
      <c r="R110" s="129"/>
    </row>
    <row r="111" spans="4:18" ht="9.75">
      <c r="D111" s="133"/>
      <c r="E111" s="74"/>
      <c r="F111" s="47"/>
      <c r="G111" s="171"/>
      <c r="H111" s="171"/>
      <c r="I111" s="171"/>
      <c r="J111" s="171"/>
      <c r="R111" s="129"/>
    </row>
    <row r="112" spans="4:18" ht="9.75">
      <c r="D112" s="133"/>
      <c r="E112" s="74"/>
      <c r="F112" s="47"/>
      <c r="G112" s="171"/>
      <c r="H112" s="171"/>
      <c r="I112" s="171"/>
      <c r="J112" s="171"/>
      <c r="R112" s="129"/>
    </row>
    <row r="113" spans="4:18" ht="9.75">
      <c r="D113" s="133"/>
      <c r="E113" s="74"/>
      <c r="F113" s="47"/>
      <c r="G113" s="171"/>
      <c r="H113" s="171"/>
      <c r="I113" s="171"/>
      <c r="J113" s="171"/>
      <c r="R113" s="129"/>
    </row>
    <row r="114" spans="4:18" ht="9.75">
      <c r="D114" s="133"/>
      <c r="E114" s="74"/>
      <c r="F114" s="47"/>
      <c r="G114" s="171"/>
      <c r="H114" s="171"/>
      <c r="I114" s="171"/>
      <c r="J114" s="171"/>
      <c r="R114" s="129"/>
    </row>
    <row r="115" spans="4:18" ht="9.75">
      <c r="D115" s="133"/>
      <c r="E115" s="74"/>
      <c r="F115" s="47"/>
      <c r="G115" s="171"/>
      <c r="H115" s="171"/>
      <c r="I115" s="171"/>
      <c r="J115" s="171"/>
      <c r="R115" s="129"/>
    </row>
    <row r="116" spans="4:18" ht="9.75">
      <c r="D116" s="133"/>
      <c r="E116" s="74"/>
      <c r="F116" s="47"/>
      <c r="G116" s="171"/>
      <c r="H116" s="171"/>
      <c r="I116" s="171"/>
      <c r="J116" s="171"/>
      <c r="R116" s="129"/>
    </row>
    <row r="117" spans="4:18" ht="9.75">
      <c r="D117" s="133"/>
      <c r="E117" s="74"/>
      <c r="F117" s="47"/>
      <c r="G117" s="171"/>
      <c r="H117" s="171"/>
      <c r="I117" s="171"/>
      <c r="J117" s="171"/>
      <c r="R117" s="129"/>
    </row>
    <row r="118" spans="4:18" ht="9.75">
      <c r="D118" s="133"/>
      <c r="E118" s="74"/>
      <c r="F118" s="47"/>
      <c r="G118" s="171"/>
      <c r="H118" s="171"/>
      <c r="I118" s="171"/>
      <c r="J118" s="171"/>
      <c r="R118" s="129"/>
    </row>
    <row r="119" spans="4:18" ht="9.75">
      <c r="D119" s="133"/>
      <c r="E119" s="74"/>
      <c r="F119" s="47"/>
      <c r="G119" s="171"/>
      <c r="H119" s="171"/>
      <c r="I119" s="171"/>
      <c r="J119" s="171"/>
      <c r="R119" s="129"/>
    </row>
    <row r="120" spans="4:18" ht="9.75">
      <c r="D120" s="133"/>
      <c r="E120" s="74"/>
      <c r="F120" s="47"/>
      <c r="G120" s="171"/>
      <c r="H120" s="171"/>
      <c r="I120" s="171"/>
      <c r="J120" s="171"/>
      <c r="R120" s="129"/>
    </row>
    <row r="121" spans="4:18" ht="9.75">
      <c r="D121" s="133"/>
      <c r="E121" s="74"/>
      <c r="F121" s="47"/>
      <c r="G121" s="171"/>
      <c r="H121" s="171"/>
      <c r="I121" s="171"/>
      <c r="J121" s="171"/>
      <c r="R121" s="129"/>
    </row>
    <row r="122" spans="4:18" ht="9.75">
      <c r="D122" s="133"/>
      <c r="E122" s="74"/>
      <c r="F122" s="47"/>
      <c r="G122" s="171"/>
      <c r="H122" s="171"/>
      <c r="I122" s="171"/>
      <c r="J122" s="171"/>
      <c r="R122" s="129"/>
    </row>
    <row r="123" spans="4:18" ht="9.75">
      <c r="D123" s="133"/>
      <c r="E123" s="74"/>
      <c r="F123" s="47"/>
      <c r="G123" s="171"/>
      <c r="H123" s="171"/>
      <c r="I123" s="171"/>
      <c r="J123" s="171"/>
      <c r="R123" s="129"/>
    </row>
    <row r="124" spans="4:18" ht="9.75">
      <c r="D124" s="133"/>
      <c r="E124" s="74"/>
      <c r="F124" s="47"/>
      <c r="G124" s="171"/>
      <c r="H124" s="171"/>
      <c r="I124" s="171"/>
      <c r="J124" s="171"/>
      <c r="R124" s="129"/>
    </row>
    <row r="125" spans="4:18" ht="9.75">
      <c r="D125" s="133"/>
      <c r="E125" s="74"/>
      <c r="F125" s="47"/>
      <c r="G125" s="171"/>
      <c r="H125" s="171"/>
      <c r="I125" s="171"/>
      <c r="J125" s="171"/>
      <c r="R125" s="129"/>
    </row>
    <row r="126" spans="4:18" ht="9.75">
      <c r="D126" s="133"/>
      <c r="E126" s="74"/>
      <c r="F126" s="47"/>
      <c r="G126" s="171"/>
      <c r="H126" s="171"/>
      <c r="I126" s="171"/>
      <c r="J126" s="171"/>
      <c r="R126" s="129"/>
    </row>
    <row r="127" spans="4:18" ht="9.75">
      <c r="D127" s="133"/>
      <c r="E127" s="74"/>
      <c r="F127" s="47"/>
      <c r="G127" s="171"/>
      <c r="H127" s="171"/>
      <c r="I127" s="171"/>
      <c r="J127" s="171"/>
      <c r="R127" s="129"/>
    </row>
    <row r="128" spans="4:18" ht="9.75">
      <c r="D128" s="133"/>
      <c r="E128" s="74"/>
      <c r="F128" s="47"/>
      <c r="G128" s="171"/>
      <c r="H128" s="171"/>
      <c r="I128" s="171"/>
      <c r="J128" s="171"/>
      <c r="R128" s="129"/>
    </row>
    <row r="129" spans="4:18" ht="9.75">
      <c r="D129" s="133"/>
      <c r="E129" s="74"/>
      <c r="F129" s="47"/>
      <c r="G129" s="171"/>
      <c r="H129" s="171"/>
      <c r="I129" s="171"/>
      <c r="J129" s="171"/>
      <c r="R129" s="129"/>
    </row>
    <row r="130" spans="4:18" ht="9.75">
      <c r="D130" s="133"/>
      <c r="E130" s="74"/>
      <c r="F130" s="47"/>
      <c r="G130" s="171"/>
      <c r="H130" s="171"/>
      <c r="I130" s="171"/>
      <c r="J130" s="171"/>
      <c r="R130" s="129"/>
    </row>
    <row r="131" spans="4:18" ht="9.75">
      <c r="D131" s="133"/>
      <c r="E131" s="74"/>
      <c r="F131" s="47"/>
      <c r="G131" s="171"/>
      <c r="H131" s="171"/>
      <c r="I131" s="171"/>
      <c r="J131" s="171"/>
      <c r="R131" s="129"/>
    </row>
    <row r="132" spans="4:18" ht="9.75">
      <c r="D132" s="133"/>
      <c r="E132" s="74"/>
      <c r="F132" s="47"/>
      <c r="G132" s="171"/>
      <c r="H132" s="171"/>
      <c r="I132" s="171"/>
      <c r="J132" s="171"/>
      <c r="R132" s="129"/>
    </row>
  </sheetData>
  <sheetProtection/>
  <printOptions/>
  <pageMargins left="0.17" right="0.17" top="0.2" bottom="0.19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 KRT</dc:creator>
  <cp:keywords/>
  <dc:description/>
  <cp:lastModifiedBy>CAPNUOC</cp:lastModifiedBy>
  <cp:lastPrinted>2019-11-28T01:45:33Z</cp:lastPrinted>
  <dcterms:created xsi:type="dcterms:W3CDTF">2013-11-22T04:15:02Z</dcterms:created>
  <dcterms:modified xsi:type="dcterms:W3CDTF">2019-11-29T06:55:34Z</dcterms:modified>
  <cp:category/>
  <cp:version/>
  <cp:contentType/>
  <cp:contentStatus/>
</cp:coreProperties>
</file>